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6.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7.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8.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9.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10.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Hans\Dropbox (Persoonlijk)\De Groene Veterinair\website tbv webmaster\Meten is weten\Nog te plaatsen artikel\"/>
    </mc:Choice>
  </mc:AlternateContent>
  <xr:revisionPtr revIDLastSave="0" documentId="13_ncr:1_{C54721B3-9215-483F-83E0-604BCB63E328}" xr6:coauthVersionLast="47" xr6:coauthVersionMax="47" xr10:uidLastSave="{00000000-0000-0000-0000-000000000000}"/>
  <workbookProtection workbookAlgorithmName="SHA-512" workbookHashValue="hNc7CMMWA6/HX51RQT4ttWXyihD2ihtehALs5D5SHZ7EbF27v23EkwCilha5awfas5D83Q1/XLacFujKKBpfyw==" workbookSaltValue="/XEYqhsvHOLYJ6VeGZNLCw==" workbookSpinCount="100000" lockStructure="1"/>
  <bookViews>
    <workbookView xWindow="-120" yWindow="-120" windowWidth="29040" windowHeight="15840" tabRatio="848" xr2:uid="{00000000-000D-0000-FFFF-FFFF00000000}"/>
  </bookViews>
  <sheets>
    <sheet name="Uitleg" sheetId="4" r:id="rId1"/>
    <sheet name="Resultaat" sheetId="3" r:id="rId2"/>
    <sheet name="Praktijkgegevens" sheetId="13" r:id="rId3"/>
    <sheet name="Energie" sheetId="1" r:id="rId4"/>
    <sheet name="Water" sheetId="5" r:id="rId5"/>
    <sheet name="Lucht" sheetId="6" r:id="rId6"/>
    <sheet name="Afval en productinkoop" sheetId="7" r:id="rId7"/>
    <sheet name="Vervoer en transport" sheetId="8" r:id="rId8"/>
    <sheet name="Werkklimaat" sheetId="9" r:id="rId9"/>
    <sheet name="Beleid en lokale betrokkenheid" sheetId="10" r:id="rId10"/>
    <sheet name="Gegevens voor invoerbladen" sheetId="2" state="hidden" r:id="rId11"/>
    <sheet name="Overigen" sheetId="11" state="hidden" r:id="rId12"/>
  </sheets>
  <calcPr calcId="191029"/>
</workbook>
</file>

<file path=xl/calcChain.xml><?xml version="1.0" encoding="utf-8"?>
<calcChain xmlns="http://schemas.openxmlformats.org/spreadsheetml/2006/main">
  <c r="L50" i="3" l="1"/>
  <c r="H44" i="3"/>
  <c r="G44" i="3"/>
  <c r="G43" i="3"/>
  <c r="L11" i="8"/>
  <c r="J24" i="7"/>
  <c r="K8" i="9" l="1"/>
  <c r="K19" i="5"/>
  <c r="J19" i="5"/>
  <c r="K18" i="5"/>
  <c r="G56" i="3" s="1"/>
  <c r="J18" i="5"/>
  <c r="K10" i="8"/>
  <c r="J10" i="8"/>
  <c r="J19" i="7"/>
  <c r="H64" i="3" s="1"/>
  <c r="G55" i="3"/>
  <c r="H54" i="3"/>
  <c r="G54" i="3"/>
  <c r="K16" i="7"/>
  <c r="J16" i="7"/>
  <c r="J12" i="8"/>
  <c r="K12" i="8" l="1"/>
  <c r="K13" i="8"/>
  <c r="J14" i="8"/>
  <c r="J13" i="8"/>
  <c r="K14" i="8"/>
  <c r="L26" i="9"/>
  <c r="L25" i="9"/>
  <c r="L24" i="9"/>
  <c r="L23" i="9"/>
  <c r="L22" i="9"/>
  <c r="M9" i="9"/>
  <c r="K9" i="9" s="1"/>
  <c r="K39" i="7"/>
  <c r="J39" i="7"/>
  <c r="K38" i="7"/>
  <c r="J38" i="7"/>
  <c r="K37" i="7"/>
  <c r="J37" i="7"/>
  <c r="K36" i="7"/>
  <c r="J36" i="7"/>
  <c r="K35" i="7"/>
  <c r="J35" i="7"/>
  <c r="K34" i="7"/>
  <c r="J34" i="7"/>
  <c r="K33" i="7"/>
  <c r="J33" i="7"/>
  <c r="K32" i="7"/>
  <c r="J32" i="7"/>
  <c r="K31" i="7"/>
  <c r="J31" i="7"/>
  <c r="K30" i="7"/>
  <c r="J30" i="7"/>
  <c r="K29" i="7"/>
  <c r="J29" i="7"/>
  <c r="K27" i="7"/>
  <c r="K28" i="7"/>
  <c r="J28" i="7"/>
  <c r="J27" i="7"/>
  <c r="J26" i="7"/>
  <c r="K26" i="7"/>
  <c r="K25" i="7"/>
  <c r="J25" i="7"/>
  <c r="K24" i="7"/>
  <c r="K23" i="7"/>
  <c r="J23" i="7"/>
  <c r="K22" i="7"/>
  <c r="J22" i="7"/>
  <c r="K21" i="7"/>
  <c r="J21" i="7"/>
  <c r="K20" i="7"/>
  <c r="J20" i="7"/>
  <c r="K19" i="7"/>
  <c r="G64" i="3" s="1"/>
  <c r="J17" i="7"/>
  <c r="K17" i="7"/>
  <c r="K15" i="7"/>
  <c r="K14" i="7"/>
  <c r="K13" i="7"/>
  <c r="K12" i="7"/>
  <c r="K11" i="7"/>
  <c r="K10" i="7"/>
  <c r="K9" i="7"/>
  <c r="K8" i="7"/>
  <c r="J15" i="7"/>
  <c r="J14" i="7"/>
  <c r="J13" i="7"/>
  <c r="J12" i="7"/>
  <c r="J11" i="7"/>
  <c r="J10" i="7"/>
  <c r="J9" i="7"/>
  <c r="J8" i="7"/>
  <c r="L21" i="9"/>
  <c r="K26" i="9"/>
  <c r="K25" i="9"/>
  <c r="K24" i="9"/>
  <c r="K23" i="9"/>
  <c r="K22" i="9"/>
  <c r="K21" i="9"/>
  <c r="L20" i="9"/>
  <c r="L19" i="9"/>
  <c r="L18" i="9"/>
  <c r="L17" i="9"/>
  <c r="L16" i="9"/>
  <c r="L15" i="9"/>
  <c r="L14" i="9"/>
  <c r="L13" i="9"/>
  <c r="L12" i="9"/>
  <c r="L11" i="9"/>
  <c r="L10" i="9"/>
  <c r="K20" i="9"/>
  <c r="K19" i="9"/>
  <c r="K18" i="9"/>
  <c r="K17" i="9"/>
  <c r="K16" i="9"/>
  <c r="K15" i="9"/>
  <c r="K14" i="9"/>
  <c r="K13" i="9"/>
  <c r="K12" i="9"/>
  <c r="K11" i="9"/>
  <c r="K10" i="9"/>
  <c r="K9" i="8"/>
  <c r="K8" i="8"/>
  <c r="J9" i="8"/>
  <c r="J8" i="8"/>
  <c r="K33" i="10"/>
  <c r="K32" i="10"/>
  <c r="K31" i="10"/>
  <c r="K30" i="10"/>
  <c r="K29" i="10"/>
  <c r="K28" i="10"/>
  <c r="K27" i="10"/>
  <c r="K26" i="10"/>
  <c r="K25" i="10"/>
  <c r="K24" i="10"/>
  <c r="K23" i="10"/>
  <c r="K22" i="10"/>
  <c r="J33" i="10"/>
  <c r="J32" i="10"/>
  <c r="J31" i="10"/>
  <c r="J30" i="10"/>
  <c r="J29" i="10"/>
  <c r="J28" i="10"/>
  <c r="J27" i="10"/>
  <c r="J26" i="10"/>
  <c r="J25" i="10"/>
  <c r="J24" i="10"/>
  <c r="J23" i="10"/>
  <c r="J22" i="10"/>
  <c r="K21" i="10"/>
  <c r="K20" i="10"/>
  <c r="K19" i="10"/>
  <c r="J21" i="10"/>
  <c r="J20" i="10"/>
  <c r="J19" i="10"/>
  <c r="K18" i="10"/>
  <c r="K17" i="10"/>
  <c r="K16" i="10"/>
  <c r="K15" i="10"/>
  <c r="K14" i="10"/>
  <c r="K13" i="10"/>
  <c r="K12" i="10"/>
  <c r="K11" i="10"/>
  <c r="K10" i="10"/>
  <c r="K9" i="10"/>
  <c r="K8" i="10"/>
  <c r="J18" i="10"/>
  <c r="J17" i="10"/>
  <c r="J16" i="10"/>
  <c r="J15" i="10"/>
  <c r="J14" i="10"/>
  <c r="J13" i="10"/>
  <c r="J12" i="10"/>
  <c r="J11" i="10"/>
  <c r="J10" i="10"/>
  <c r="J9" i="10"/>
  <c r="J8" i="10"/>
  <c r="G60" i="3"/>
  <c r="L31" i="1"/>
  <c r="K31" i="1"/>
  <c r="L32" i="1"/>
  <c r="G51" i="3" s="1"/>
  <c r="L17" i="1"/>
  <c r="G49" i="3" s="1"/>
  <c r="L16" i="1"/>
  <c r="L15" i="1"/>
  <c r="L14" i="1"/>
  <c r="L13" i="1"/>
  <c r="L12" i="1"/>
  <c r="G47" i="3" s="1"/>
  <c r="L11" i="1"/>
  <c r="G46" i="3" s="1"/>
  <c r="L10" i="1"/>
  <c r="G45" i="3" s="1"/>
  <c r="L30" i="1"/>
  <c r="L29" i="1"/>
  <c r="L28" i="1"/>
  <c r="L27" i="1"/>
  <c r="L26" i="1"/>
  <c r="L25" i="1"/>
  <c r="L24" i="1"/>
  <c r="L23" i="1"/>
  <c r="L22" i="1"/>
  <c r="L21" i="1"/>
  <c r="L20" i="1"/>
  <c r="L19" i="1"/>
  <c r="L18" i="1"/>
  <c r="K30" i="1"/>
  <c r="K29" i="1"/>
  <c r="K28" i="1"/>
  <c r="K27" i="1"/>
  <c r="K26" i="1"/>
  <c r="K25" i="1"/>
  <c r="K24" i="1"/>
  <c r="K23" i="1"/>
  <c r="K22" i="1"/>
  <c r="K21" i="1"/>
  <c r="K20" i="1"/>
  <c r="K19" i="1"/>
  <c r="K18" i="1"/>
  <c r="J14" i="5"/>
  <c r="J13" i="5"/>
  <c r="J12" i="5"/>
  <c r="J11" i="5"/>
  <c r="J10" i="5"/>
  <c r="J9" i="5"/>
  <c r="K15" i="6"/>
  <c r="G61" i="3" s="1"/>
  <c r="J9" i="6"/>
  <c r="J10" i="6"/>
  <c r="J14" i="6"/>
  <c r="J13" i="6"/>
  <c r="J12" i="6"/>
  <c r="J11" i="6"/>
  <c r="M32" i="13"/>
  <c r="M31" i="13"/>
  <c r="M30" i="13"/>
  <c r="M29" i="13"/>
  <c r="M28" i="13"/>
  <c r="M27" i="13"/>
  <c r="D32" i="13"/>
  <c r="D31" i="13"/>
  <c r="D30" i="13"/>
  <c r="D29" i="13"/>
  <c r="D28" i="13"/>
  <c r="D27" i="13"/>
  <c r="K18" i="13"/>
  <c r="M13" i="1"/>
  <c r="M12" i="1"/>
  <c r="M11" i="1"/>
  <c r="M10" i="1"/>
  <c r="K34" i="3"/>
  <c r="G59" i="3"/>
  <c r="H74" i="3" l="1"/>
  <c r="H73" i="3"/>
  <c r="H78" i="3"/>
  <c r="H55" i="3"/>
  <c r="G78" i="3"/>
  <c r="H70" i="3"/>
  <c r="G77" i="3"/>
  <c r="H79" i="3"/>
  <c r="H77" i="3"/>
  <c r="G79" i="3"/>
  <c r="G74" i="3"/>
  <c r="G73" i="3"/>
  <c r="H66" i="3"/>
  <c r="H67" i="3"/>
  <c r="H63" i="3"/>
  <c r="H65" i="3"/>
  <c r="H60" i="3"/>
  <c r="G63" i="3"/>
  <c r="K18" i="7"/>
  <c r="G65" i="3"/>
  <c r="G67" i="3"/>
  <c r="G66" i="3"/>
  <c r="G70" i="3"/>
  <c r="G71" i="3" s="1"/>
  <c r="G50" i="3"/>
  <c r="L33" i="1"/>
  <c r="G48" i="3"/>
  <c r="M33" i="13"/>
  <c r="M9" i="1"/>
  <c r="L49" i="3" s="1"/>
  <c r="K10" i="1"/>
  <c r="H45" i="3" s="1"/>
  <c r="J8" i="6"/>
  <c r="J15" i="6" s="1"/>
  <c r="J16" i="5"/>
  <c r="J17" i="5"/>
  <c r="J20" i="5"/>
  <c r="J21" i="5"/>
  <c r="J15" i="5"/>
  <c r="H43" i="3"/>
  <c r="K32" i="1"/>
  <c r="K17" i="1"/>
  <c r="H49" i="3" s="1"/>
  <c r="K14" i="1"/>
  <c r="K15" i="1"/>
  <c r="K16" i="1"/>
  <c r="K13" i="1"/>
  <c r="K11" i="1"/>
  <c r="H46" i="3" s="1"/>
  <c r="K12" i="1"/>
  <c r="H47" i="3" s="1"/>
  <c r="G57" i="3"/>
  <c r="K42" i="3" l="1"/>
  <c r="K57" i="3"/>
  <c r="K59" i="3"/>
  <c r="H56" i="3"/>
  <c r="H57" i="3" s="1"/>
  <c r="F39" i="13" s="1"/>
  <c r="H39" i="13" s="1"/>
  <c r="G80" i="3"/>
  <c r="G75" i="3"/>
  <c r="L51" i="3"/>
  <c r="G68" i="3"/>
  <c r="G52" i="3"/>
  <c r="H51" i="3"/>
  <c r="K33" i="1"/>
  <c r="H59" i="3"/>
  <c r="H71" i="3"/>
  <c r="H50" i="3"/>
  <c r="H48" i="3"/>
  <c r="J18" i="7"/>
  <c r="L15" i="3" l="1"/>
  <c r="F42" i="13"/>
  <c r="H42" i="13" s="1"/>
  <c r="H61" i="3"/>
  <c r="H80" i="3"/>
  <c r="H75" i="3"/>
  <c r="L12" i="3"/>
  <c r="H52" i="3"/>
  <c r="H68" i="3"/>
  <c r="L16" i="3" l="1"/>
  <c r="F43" i="13"/>
  <c r="H43" i="13" s="1"/>
  <c r="L17" i="3"/>
  <c r="F44" i="13"/>
  <c r="H44" i="13" s="1"/>
  <c r="L14" i="3"/>
  <c r="F41" i="13"/>
  <c r="H41" i="13" s="1"/>
  <c r="L13" i="3"/>
  <c r="F40" i="13"/>
  <c r="H40" i="13" s="1"/>
  <c r="L11" i="3"/>
  <c r="F38" i="13"/>
  <c r="H38" i="13" s="1"/>
  <c r="K58" i="3"/>
  <c r="K56" i="3"/>
  <c r="K6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Hans</author>
  </authors>
  <commentList>
    <comment ref="E9" authorId="0" shapeId="0" xr:uid="{00000000-0006-0000-0900-000001000000}">
      <text>
        <r>
          <rPr>
            <b/>
            <sz val="9"/>
            <color indexed="81"/>
            <rFont val="Tahoma"/>
            <family val="2"/>
          </rPr>
          <t xml:space="preserve">HN;
</t>
        </r>
        <r>
          <rPr>
            <sz val="9"/>
            <color indexed="81"/>
            <rFont val="Tahoma"/>
            <family val="2"/>
          </rPr>
          <t xml:space="preserve">MVO=Maatschappelijk Verantwoord Ondernemen
</t>
        </r>
      </text>
    </comment>
  </commentList>
</comments>
</file>

<file path=xl/sharedStrings.xml><?xml version="1.0" encoding="utf-8"?>
<sst xmlns="http://schemas.openxmlformats.org/spreadsheetml/2006/main" count="734" uniqueCount="464">
  <si>
    <t>Energie</t>
  </si>
  <si>
    <t>Wat is het jaarlijkse stroomverbruik van de praktijk?</t>
  </si>
  <si>
    <t>Open vraag</t>
  </si>
  <si>
    <t>Wordt er gebruik gemaakt van duurzame stroom?</t>
  </si>
  <si>
    <t>Op welke manier wordt het gebouw (voornamelijk) verwarmd?</t>
  </si>
  <si>
    <t>Welke vormen van isolatie zijn aanwezig in het gebouw?</t>
  </si>
  <si>
    <t>Wat voor soort glas is er aanwezig in de ramen?</t>
  </si>
  <si>
    <t>Welke van onderstaande energiebesparende maatregelen worden gebruikt in de praktijk?</t>
  </si>
  <si>
    <t>Wat is het energielabel van het gebouw?</t>
  </si>
  <si>
    <t>Water</t>
  </si>
  <si>
    <t>Welke van onderstaande waterbesparende maatregelen worden gebruikt in de praktijk?</t>
  </si>
  <si>
    <t>[5]</t>
  </si>
  <si>
    <t>Welke van onderstaande maatregelen worden gebruikt om waterkwaliteit te waarborgen?</t>
  </si>
  <si>
    <t>[7]</t>
  </si>
  <si>
    <t>Lucht</t>
  </si>
  <si>
    <t>Op welke manier wordt het gebouw geventileerd?</t>
  </si>
  <si>
    <t>Bonus</t>
  </si>
  <si>
    <t>Welke van de volgende zaken worden gebruikt/overwogen bij het toedienen van anesthesie?</t>
  </si>
  <si>
    <t>Afval en productinkoop</t>
  </si>
  <si>
    <t>Welke afvalstromen worden gescheiden? (Zowel binnen de praktijk, als eventueel bij verwerking)</t>
  </si>
  <si>
    <t>In welke mate worden verschillende materialen van een enkele verpakking van elkaar verwijderd? (Bijv. bij een verpakking die zowel delen van plastic als papier heeft)</t>
  </si>
  <si>
    <t>Welke van onderstaande maatregelen worden gebruikt om de hoeveelheid afval te beperken of de levensduur van apparatuur of gebruiksvoorwerpen te verlengen?</t>
  </si>
  <si>
    <t>[3]</t>
  </si>
  <si>
    <t>Welke van de onderstaande maatregelen worden ingezet om papierloos te zijn?</t>
  </si>
  <si>
    <t>Welke van onderstaande criteria/zaken worden actief meegewogen/besproken bij de inkoop van producten?</t>
  </si>
  <si>
    <t>Vervoer en transport</t>
  </si>
  <si>
    <t>[14]</t>
  </si>
  <si>
    <t>Personeel</t>
  </si>
  <si>
    <t>Welke van onderstaande staan in het personeelsbeleid schriftelijk opgesteld?</t>
  </si>
  <si>
    <t>[6]</t>
  </si>
  <si>
    <t>Welke initiatieven worden genomen om het personeel en het werkklimaat gezond te houden?</t>
  </si>
  <si>
    <t xml:space="preserve">Beleid en lokale betrokkenheid </t>
  </si>
  <si>
    <t>Op welke van onderstaande manieren is duurzaamheid betrokken in het beleid van de praktijk?</t>
  </si>
  <si>
    <t>Op welke van onderstaande manieren draagt de praktijk bij aan maatschappelijke zaken en de lokale betrokkenheid?</t>
  </si>
  <si>
    <t>[11]</t>
  </si>
  <si>
    <t>Welke van onderstaande maatregelen manieren worden ingezet om de biodiversiteit in de (directe) omgeving van de praktijk te behouden of te stimuleren?</t>
  </si>
  <si>
    <t>Pijler</t>
  </si>
  <si>
    <t>Nummer</t>
  </si>
  <si>
    <t>Vraag</t>
  </si>
  <si>
    <t>Punten (max)</t>
  </si>
  <si>
    <t>Punten (scored)</t>
  </si>
  <si>
    <t>Punten</t>
  </si>
  <si>
    <t>Duurzame stroom</t>
  </si>
  <si>
    <t>Eigen opwek</t>
  </si>
  <si>
    <t>Verwarming</t>
  </si>
  <si>
    <t>Isolatie</t>
  </si>
  <si>
    <t>Glas</t>
  </si>
  <si>
    <t>Energiebesparende maatregelen</t>
  </si>
  <si>
    <t>Beleid en lokale betrokkenheid</t>
  </si>
  <si>
    <t>Energielabel</t>
  </si>
  <si>
    <t>Totaal</t>
  </si>
  <si>
    <t>Waterbesparende maatregelen</t>
  </si>
  <si>
    <t>Waterkwaliteit</t>
  </si>
  <si>
    <t>Ventilatie</t>
  </si>
  <si>
    <t>Anesthesie</t>
  </si>
  <si>
    <t>Afvalstromen</t>
  </si>
  <si>
    <t>Scheidingsgedrag</t>
  </si>
  <si>
    <t>Afval beperken/levensduur verlengen</t>
  </si>
  <si>
    <t>Papierloos</t>
  </si>
  <si>
    <t>Duurzame inkoop</t>
  </si>
  <si>
    <t>CO2-uitstoot</t>
  </si>
  <si>
    <t>Personeelsbeleid</t>
  </si>
  <si>
    <t>Personeel en werkklimaat</t>
  </si>
  <si>
    <t>Duurzaamheid in de praktijk</t>
  </si>
  <si>
    <t>Maatschappelijke zaken</t>
  </si>
  <si>
    <t>Biodiversiteit</t>
  </si>
  <si>
    <t>Antwoord</t>
  </si>
  <si>
    <t>n.t.b.</t>
  </si>
  <si>
    <t>Optie</t>
  </si>
  <si>
    <t>Dit  tabblad niet bewerken</t>
  </si>
  <si>
    <t>Dit tabblad wordt gebruikt voor het berekenen van het resultaat</t>
  </si>
  <si>
    <t>TRUE/FALSE</t>
  </si>
  <si>
    <t>Vraag nr</t>
  </si>
  <si>
    <t>Nr.</t>
  </si>
  <si>
    <t>Welke van deze zaken worden actief meegewogen/besproken bij de inkoop van producten?</t>
  </si>
  <si>
    <t>Welke van deze maatregelen worden gebruikt om de hoeveelheid afval te beperken of de levensduur van apparatuur of gebruiksvoorwerpen te verlengen?</t>
  </si>
  <si>
    <t>Welke maatregelen worden ingezet om papierloos te zijn?</t>
  </si>
  <si>
    <t>Welke van onderstaande maatregelen worden gebruikt om de CO2-uitstoot van het vervoer en transport te verminderen?</t>
  </si>
  <si>
    <t>variabel</t>
  </si>
  <si>
    <t>Resultaten</t>
  </si>
  <si>
    <t>De resultaten in een sterdiagram</t>
  </si>
  <si>
    <t>6.</t>
  </si>
  <si>
    <t>Duurzaamheidsscan veterinair</t>
  </si>
  <si>
    <t>Opmaak</t>
  </si>
  <si>
    <t>Groen1</t>
  </si>
  <si>
    <t>Groen2</t>
  </si>
  <si>
    <t>#70AD47</t>
  </si>
  <si>
    <t>#E2EFDA</t>
  </si>
  <si>
    <t>Kaders;</t>
  </si>
  <si>
    <t>4 (breed) / 24 (hoog)</t>
  </si>
  <si>
    <t>Energie*</t>
  </si>
  <si>
    <t>In deze pijler staan vragen met betrekking tot het energieverbruik van de kliniek. Na het invullen van deze pijler zie je de resultaten in het tabblad 'Resultaat'. Zo kun je zien wat jouw over-all score is en waar nog winst te behalen valt.</t>
  </si>
  <si>
    <t>In deze pijler staan vragen met betrekking tot het waterverbruik van de kliniek. Na het invullen van deze pijler zie je de resultaten in het tabblad 'Resultaat'. Zo kun je zien wat jouw over-all score is en waar nog winst te behalen valt.</t>
  </si>
  <si>
    <t>In deze pijler staan vragen met betrekking tot afval en productinkoop van de kliniek. Na het invullen van deze pijler zie je de resultaten in het tabblad 'Resultaat'. Zo kun je zien wat jouw over-all score is en waar nog winst te behalen valt.</t>
  </si>
  <si>
    <t>In deze pijler staan vragen met betrekking tot vervoer en transport van en naar de kliniek. Na het invullen van deze pijler zie je de resultaten in het tabblad 'Resultaat'. Zo kun je zien wat jouw over-all score is en waar nog winst te behalen valt.</t>
  </si>
  <si>
    <t>In deze pijler staan vragen met betrekking tot beleid en de lokale betrokkenheid. Na het invullen van deze pijler zie je de resultaten in het tabblad 'Resultaat'. Zo kun je zien wat jouw over-all score is en waar nog winst te behalen valt.</t>
  </si>
  <si>
    <t>Pijler energie</t>
  </si>
  <si>
    <t>Pijler water</t>
  </si>
  <si>
    <t>Pijler lucht</t>
  </si>
  <si>
    <t>Pijler afval en productinkoop</t>
  </si>
  <si>
    <t>Pijler vervoer en transport</t>
  </si>
  <si>
    <t>Pijler beleid en lokale betrokkenheid</t>
  </si>
  <si>
    <t xml:space="preserve">Stuur de uitslag van jouw scan op via de knop hieronder. Je helpt de beroepsgroep inzichtelijk te maken waar uitdagingen liggen en waar extra aandacht voor nodig is. Daarnaast kunnen we deze cijfers gebruiken om duidelijk te maken dat wij als beroepsgroep bezig zijn met verduurzaming. </t>
  </si>
  <si>
    <t>[knop/link invoegen]</t>
  </si>
  <si>
    <t>Op welke van deze manieren draagt de praktijk bij aan maatschappelijke zaken en de lokale betrokkenheid?</t>
  </si>
  <si>
    <t>Info</t>
  </si>
  <si>
    <t>Dak</t>
  </si>
  <si>
    <t>Vloer/plafond</t>
  </si>
  <si>
    <t>Muur</t>
  </si>
  <si>
    <t>Lamellen en/of gordijnen</t>
  </si>
  <si>
    <t>Eigen notities (acties e.d.)</t>
  </si>
  <si>
    <t xml:space="preserve">Minimaal 80% LED verlichting </t>
  </si>
  <si>
    <t>Tijdschakelaars (voor licht en warmte)</t>
  </si>
  <si>
    <t>Apparaten uit i.p.v. stand-by</t>
  </si>
  <si>
    <t>Scherm van computers uit bij geen gebruik (ook overdag)</t>
  </si>
  <si>
    <t>Droogrek i.p.v. droger</t>
  </si>
  <si>
    <t>Afwasmachine energielabel A</t>
  </si>
  <si>
    <t>Bij einde levensduur apparaten worden deze vervangen door product met lager energieverbruik</t>
  </si>
  <si>
    <t>Werkklimaat</t>
  </si>
  <si>
    <t>Pijler werkklimaat</t>
  </si>
  <si>
    <t>Gebruik grijswater</t>
  </si>
  <si>
    <t>Zuinige toiletten (met keuzeknop voor grote of kleine spoeling en spoelonderbreker)</t>
  </si>
  <si>
    <t>Waterbesparende kranen</t>
  </si>
  <si>
    <t>Opvang regenwater voor intern gebruik</t>
  </si>
  <si>
    <t>Periodiek lekkagecontrole (wanneer nodig zo snel als mogelijk repareren)</t>
  </si>
  <si>
    <t>Bij einde levensduur apparaten worden deze vervangen door product met lager waterverbruik</t>
  </si>
  <si>
    <t>Microplastic filter wasmachine</t>
  </si>
  <si>
    <t>Medicijnresten in water beperken door urine/feces opvangen en weggooien (bijv. na gebruik contrastvloeistof)</t>
  </si>
  <si>
    <t>Stimuleren overgebleven medicijnen inleveren (communicatie over mogelijkheden, bijv. mondeling of via poster)</t>
  </si>
  <si>
    <t>Gebruik biologisch afbreekbare schoonmaakmiddelen</t>
  </si>
  <si>
    <t>Zorgvuldige/beperkte/geen schoonmaak van medicijnverpakkingen of -flesjes (zo min mogelijk resten in de afvoer)</t>
  </si>
  <si>
    <t>Ventilatie is vraaggestuurd en warmteterugwinnend</t>
  </si>
  <si>
    <t>Toediening intraveneus middel i.p.v. inhalatieanesthesie wanneer dat kan</t>
  </si>
  <si>
    <t>Bij inhalatieanesthesie ligt de keuze bij een damp met een (relatief) lage CO2 footprint</t>
  </si>
  <si>
    <t>Low-flow beleid bij gebruik anesthesie-dampen</t>
  </si>
  <si>
    <t>Filter en reüse bij anesthesie-dampen</t>
  </si>
  <si>
    <t>Papier</t>
  </si>
  <si>
    <t>GFT</t>
  </si>
  <si>
    <t>Plastic, blik, drankkartons</t>
  </si>
  <si>
    <t>Naalden en scherpe voorwerpen</t>
  </si>
  <si>
    <t>Chemisch</t>
  </si>
  <si>
    <t>Medicijnen</t>
  </si>
  <si>
    <t>Duurzame verwerking (aangesloten bij bedrijf)</t>
  </si>
  <si>
    <t>Herbruikbare materialen (bijv. wasbaar textiel, herbruikbare instrumenten en hulpmiddelen, hervulbare flessen voor schoonmaakmiddel)</t>
  </si>
  <si>
    <t>Bewuste omgang met medicijnen (actieve aansturing om verspilling te voorkomen)</t>
  </si>
  <si>
    <t>Systematisch onderhoud/controle van apparatuur en gebruiksvoorwerpen</t>
  </si>
  <si>
    <t>Reparatie wanneer kan (i.p.v. vervanging, behalve als een nieuwe duurzamere variant opweegt)</t>
  </si>
  <si>
    <t>Stimuleren gebruik herbruikbare producten voor medewerkers (bijv. lunchverpakkingen, waterflessen etc.)</t>
  </si>
  <si>
    <t>Herbruikbare schrijfblokken</t>
  </si>
  <si>
    <t>Digitale communicatie i.p.v. brieven (voor visite, facturen, bloeduitslagen, uitnodigingen)</t>
  </si>
  <si>
    <t>Afspraken gemaakt voor zo min mogelijk binnenkomende post</t>
  </si>
  <si>
    <t>Arbeidsomstandigheden bij productie zijn bekend</t>
  </si>
  <si>
    <t>Arbeiders ontvangen een eerlijke prijs</t>
  </si>
  <si>
    <t>Land van herkomst</t>
  </si>
  <si>
    <t>Duurzaam/gerecycled materiaal</t>
  </si>
  <si>
    <t>Afspraken over verpakkingsmateriaal</t>
  </si>
  <si>
    <t>Life-cycle product</t>
  </si>
  <si>
    <t>(Beperkt) aantal leveranciers</t>
  </si>
  <si>
    <t>(Beperkt) aantal leveringen</t>
  </si>
  <si>
    <t>Personeel stimuleren om met de fiets naar werk te komen (bijv. door de mogelijkheid om een (elektrische) fiets met korting aan te schaffen)</t>
  </si>
  <si>
    <t>Medewerkers stimuleren om OV te gebruiken</t>
  </si>
  <si>
    <t>Medicijnroutes ter vermindering van het aantal gereden kilometers door personeel en klanten</t>
  </si>
  <si>
    <t>Elektrische auto ter beschikking voor visites</t>
  </si>
  <si>
    <t>Bezorging van bestellingen met elektrisch vervoer</t>
  </si>
  <si>
    <t>Arbozaken (fysiek en psychisch)</t>
  </si>
  <si>
    <t>Mogelijkheid opleiding/cursussen/bijscholing</t>
  </si>
  <si>
    <t>Omgang personeel (conflicten voorkomen en oplossen, aanpak pestgedrag)</t>
  </si>
  <si>
    <t>Inwerkperiode op maat (bijv. met buddysysteem voor startende dierenarts)</t>
  </si>
  <si>
    <t>Mogelijkheid tot inspraak personeel</t>
  </si>
  <si>
    <t>Emancipatie, discriminatie en mensenrechten</t>
  </si>
  <si>
    <t>Mensen met afstand tot de arbeidsmarkt</t>
  </si>
  <si>
    <t>Aangesloten bij CAO Veterinaire Sector</t>
  </si>
  <si>
    <t>Dagelijk aanbieden gezond eten (bijv. fruit)</t>
  </si>
  <si>
    <t>Tweemaal per jaar externe activiteiten (personeelsuitje, evenement)</t>
  </si>
  <si>
    <t>Aangewezen vertrouwenspersoon</t>
  </si>
  <si>
    <t>Beweging stimuleren (bijv. wekelijkse wandeling tijdens de lunch)</t>
  </si>
  <si>
    <t>Praktijkgegevens</t>
  </si>
  <si>
    <t>Om welk type praktijk gaat het?</t>
  </si>
  <si>
    <t>landbouwhuisdieren</t>
  </si>
  <si>
    <t>gemengd</t>
  </si>
  <si>
    <t>gezelschapsdieren en paard</t>
  </si>
  <si>
    <t xml:space="preserve">gezelschapsdieren </t>
  </si>
  <si>
    <t>overig (vogels en exoten)</t>
  </si>
  <si>
    <t>paarden</t>
  </si>
  <si>
    <t>Wat is het praktijkoppervak?</t>
  </si>
  <si>
    <t>Wat is de praktijkinhoud</t>
  </si>
  <si>
    <t>Hoeveel fte dierenartsen?</t>
  </si>
  <si>
    <t>fte d'arts</t>
  </si>
  <si>
    <t>fte paravet + overig</t>
  </si>
  <si>
    <t>Hoeveel fte paraveterinairen + overigen?</t>
  </si>
  <si>
    <t>.000 euro</t>
  </si>
  <si>
    <t>Wat is de bruto-omzet van de praktijk (in €1000-tal)?</t>
  </si>
  <si>
    <t>Hierin worden een aantal praktijkgegevens gevraagd. Zij worden nu gebruikt om de CO2-emissie door gasverbruik, electriciteitsverbruik en brandstofverbruik te relateren aan praktijkspecifieke parameters. Resultaten in tabblad 'Resultaat'. Zij zijn voor eigen gebuik.</t>
  </si>
  <si>
    <r>
      <t>M</t>
    </r>
    <r>
      <rPr>
        <vertAlign val="superscript"/>
        <sz val="11"/>
        <color theme="1"/>
        <rFont val="Calibri"/>
        <family val="2"/>
        <scheme val="minor"/>
      </rPr>
      <t>3</t>
    </r>
  </si>
  <si>
    <r>
      <t>M</t>
    </r>
    <r>
      <rPr>
        <vertAlign val="superscript"/>
        <sz val="11"/>
        <color theme="1"/>
        <rFont val="Calibri"/>
        <family val="2"/>
        <scheme val="minor"/>
      </rPr>
      <t>2</t>
    </r>
  </si>
  <si>
    <t>praktijkgegevens</t>
  </si>
  <si>
    <t>type praktijk</t>
  </si>
  <si>
    <r>
      <t>kg CO</t>
    </r>
    <r>
      <rPr>
        <b/>
        <vertAlign val="subscript"/>
        <sz val="20"/>
        <rFont val="Calibri"/>
        <family val="2"/>
        <scheme val="minor"/>
      </rPr>
      <t>2</t>
    </r>
    <r>
      <rPr>
        <b/>
        <sz val="20"/>
        <rFont val="Calibri"/>
        <family val="2"/>
        <scheme val="minor"/>
      </rPr>
      <t xml:space="preserve"> /jaar</t>
    </r>
  </si>
  <si>
    <r>
      <t xml:space="preserve"> heeft een CO</t>
    </r>
    <r>
      <rPr>
        <b/>
        <vertAlign val="subscript"/>
        <sz val="14"/>
        <color theme="1"/>
        <rFont val="Calibri"/>
        <family val="2"/>
        <scheme val="minor"/>
      </rPr>
      <t>2</t>
    </r>
    <r>
      <rPr>
        <b/>
        <sz val="14"/>
        <color theme="1"/>
        <rFont val="Calibri"/>
        <family val="2"/>
        <scheme val="minor"/>
      </rPr>
      <t xml:space="preserve"> emissie van:</t>
    </r>
  </si>
  <si>
    <t>CO2e kg</t>
  </si>
  <si>
    <t>branstof praktijkvoertuigen</t>
  </si>
  <si>
    <t>hvo 20</t>
  </si>
  <si>
    <t>hvo 50</t>
  </si>
  <si>
    <t>hvo 100</t>
  </si>
  <si>
    <t>LPG</t>
  </si>
  <si>
    <t>benzine (E10)</t>
  </si>
  <si>
    <t>diesel (B7)</t>
  </si>
  <si>
    <t>bronnen</t>
  </si>
  <si>
    <t>https://www.co2emissiefactoren.nl/lijst-emissiefactoren/</t>
  </si>
  <si>
    <t>https://www.nn.nl/Wonen/wat-is-CO2-uitstoot.htm#:~:text=Dat%20gebeurt%20door%20de%20industrie,%2C37%20kg%20CO2%2Duitstoot.</t>
  </si>
  <si>
    <t>Gebruik praktijkauto's</t>
  </si>
  <si>
    <t>Ltr/jaar</t>
  </si>
  <si>
    <t>totaal</t>
  </si>
  <si>
    <t>kg CO2</t>
  </si>
  <si>
    <t>info</t>
  </si>
  <si>
    <t xml:space="preserve">CO2 emissiefactor </t>
  </si>
  <si>
    <t>BRON</t>
  </si>
  <si>
    <t>Veiligheidsvoorschriften duidelijk weergegeven waar nodig</t>
  </si>
  <si>
    <t>Aangewezen persoon/team voor MVO</t>
  </si>
  <si>
    <t>Duurzaamheid deel van marketingsstrategie/communicatieplan</t>
  </si>
  <si>
    <t>Transparantie/verantwoording over keuzes binnen duurzaamheid beschikbaar (voor personeel en klanten)</t>
  </si>
  <si>
    <t>Jaarlijks stakeholderdialogen (met eigenaars, aandeelhouders, etc.) over het duurzaamheidsbeleid</t>
  </si>
  <si>
    <t>Samenwerkingen met andere veterinaire praktijken</t>
  </si>
  <si>
    <t>Eductie werknemers over duurzaamheid</t>
  </si>
  <si>
    <t>Nulmeting voor tenminste energieverbruik, waterverbruik en afval</t>
  </si>
  <si>
    <t>Tweemaal per jaar nieuwe metingen van ten minste energieverbruik, waterverbruik en afval om vorderingen te bewaken</t>
  </si>
  <si>
    <t>Sponsoring/steunen/bijdragen aan lokale initiatieven (3 per jaar)</t>
  </si>
  <si>
    <t>Organisatie actie-/doe-/meeloopdagen</t>
  </si>
  <si>
    <t>Educatie scholen (bijv. beroepenmarkt, les dierenwelzijn)</t>
  </si>
  <si>
    <t>Halfbestrating</t>
  </si>
  <si>
    <t>Insectenhotel</t>
  </si>
  <si>
    <t>Bijenbloemen (bloeiboog)</t>
  </si>
  <si>
    <t>De plantkeuze (inheemse soorten)</t>
  </si>
  <si>
    <t>Natuurlijke haag</t>
  </si>
  <si>
    <t>Bomen</t>
  </si>
  <si>
    <t>Groen dak</t>
  </si>
  <si>
    <t>Groene gevel</t>
  </si>
  <si>
    <t>Sturing/opvang regenwater (tegen overlast tijdens overmatige regenval of droogte)</t>
  </si>
  <si>
    <t>Welke initiatieven worden genomen om medewerkers en het werkklimaat gezond te houden?</t>
  </si>
  <si>
    <t>Greenteam van gangmakers in de kliniek samenstellen</t>
  </si>
  <si>
    <t>Wasmachine energielabel A</t>
  </si>
  <si>
    <t>Op welke manier wordt het gebouw hoofdzakelijk geventileerd?</t>
  </si>
  <si>
    <t>Wij hebben een retourname beleid omtrent medicijnen dat heruitgifte mogelijk maakt</t>
  </si>
  <si>
    <t>Een RI&amp;E welke gedragen wordt door de hele kliniek</t>
  </si>
  <si>
    <t>De RI&amp;E wordt regelmatig getoetst met elkaar</t>
  </si>
  <si>
    <t xml:space="preserve">Monitoring van ziekteverzuim met desgewenst onderzoek naar redenen van verzuim en benodigde acties </t>
  </si>
  <si>
    <t xml:space="preserve">In deze pijler staan vragen met betrekking tot het werkklimaat. Na het invullen van deze pijler zie je de resultaten in het tabblad 'Resultaat'. Zo kun je zien wat jouw over-all score is en waar nog winst te behalen valt. </t>
  </si>
  <si>
    <t>20.a</t>
  </si>
  <si>
    <t>20.b</t>
  </si>
  <si>
    <t>Aantal ziektedagen per 100 werkdagen</t>
  </si>
  <si>
    <t>Het aantal ziektedagen per 100 werkdagen is een maatstaaf om uitval van medewerkers te meten. Je kan dit gegeven gebruiken om te monitoren en desgewenst actie op te ondernemen.</t>
  </si>
  <si>
    <t>Wat staat in het beleid omtrent werkklimaat opgesteld?</t>
  </si>
  <si>
    <t>Groen doen doe je samen! Zorg dat je met betrokken collega's samen een team vormt. De humane zorg sector heeft een Green Team Routekaart gemaakt</t>
  </si>
  <si>
    <t xml:space="preserve">   o Is er een Green Team</t>
  </si>
  <si>
    <t>o Een RI&amp;E welke gedragen wordt door de hele kliniek</t>
  </si>
  <si>
    <t>o De RI&amp;E wordt regelmatig getoetst met elkaar</t>
  </si>
  <si>
    <t xml:space="preserve">o Monitoring van ziekteverzuim met desgewenst onderzoek naar redenen van verzuim en benodigde acties </t>
  </si>
  <si>
    <t>o Wij hebben een retourname beleid omtrent medicijnen dat heruitgifte mogelijk maakt</t>
  </si>
  <si>
    <t>20 b.</t>
  </si>
  <si>
    <t>20 a.</t>
  </si>
  <si>
    <t>o Aantal ziektedagen per 100 werkdagen</t>
  </si>
  <si>
    <t>verzuimfactor tov gemiddeld</t>
  </si>
  <si>
    <t>elektriciteit</t>
  </si>
  <si>
    <t>aardgas</t>
  </si>
  <si>
    <t>brandstof</t>
  </si>
  <si>
    <t>kg</t>
  </si>
  <si>
    <r>
      <t>CO</t>
    </r>
    <r>
      <rPr>
        <b/>
        <vertAlign val="subscript"/>
        <sz val="14"/>
        <color theme="1"/>
        <rFont val="Calibri"/>
        <family val="2"/>
        <scheme val="minor"/>
      </rPr>
      <t xml:space="preserve">2 </t>
    </r>
    <r>
      <rPr>
        <b/>
        <sz val="14"/>
        <color theme="1"/>
        <rFont val="Calibri"/>
        <family val="2"/>
        <scheme val="minor"/>
      </rPr>
      <t>/ jaar</t>
    </r>
  </si>
  <si>
    <t>op basis van verbruik elektriciteit, gas en brandstof.</t>
  </si>
  <si>
    <r>
      <t>KG/M</t>
    </r>
    <r>
      <rPr>
        <b/>
        <vertAlign val="superscript"/>
        <sz val="13"/>
        <color theme="1"/>
        <rFont val="Calibri"/>
        <family val="2"/>
        <scheme val="minor"/>
      </rPr>
      <t>3</t>
    </r>
  </si>
  <si>
    <r>
      <t>KG/M</t>
    </r>
    <r>
      <rPr>
        <b/>
        <vertAlign val="superscript"/>
        <sz val="13"/>
        <color theme="1"/>
        <rFont val="Calibri"/>
        <family val="2"/>
        <scheme val="minor"/>
      </rPr>
      <t>2</t>
    </r>
  </si>
  <si>
    <t>KG/fte d'arts</t>
  </si>
  <si>
    <t>KG/fte paravet/assistent</t>
  </si>
  <si>
    <t>KG/€1000,00 omzet bruto</t>
  </si>
  <si>
    <t>Punten(max)</t>
  </si>
  <si>
    <r>
      <t xml:space="preserve">Dit is  aantal </t>
    </r>
    <r>
      <rPr>
        <b/>
        <u/>
        <sz val="14"/>
        <color theme="1"/>
        <rFont val="Calibri"/>
        <family val="2"/>
        <scheme val="minor"/>
      </rPr>
      <t>kg CO</t>
    </r>
    <r>
      <rPr>
        <b/>
        <u/>
        <vertAlign val="subscript"/>
        <sz val="14"/>
        <color theme="1"/>
        <rFont val="Calibri"/>
        <family val="2"/>
        <scheme val="minor"/>
      </rPr>
      <t>2</t>
    </r>
    <r>
      <rPr>
        <b/>
        <u/>
        <sz val="14"/>
        <color theme="1"/>
        <rFont val="Calibri"/>
        <family val="2"/>
        <scheme val="minor"/>
      </rPr>
      <t>/jaar</t>
    </r>
    <r>
      <rPr>
        <b/>
        <sz val="14"/>
        <color theme="1"/>
        <rFont val="Calibri"/>
        <family val="2"/>
        <scheme val="minor"/>
      </rPr>
      <t xml:space="preserve"> per kengetal</t>
    </r>
  </si>
  <si>
    <t>o Zijn er praktijkauto(s)? ( hiermee worden de volgende 3 punten uitgeschakeld. Ook het totale puntenaantal telt niet mee.)</t>
  </si>
  <si>
    <t>De R-ladder wordt gebruikt</t>
  </si>
  <si>
    <t>o De R-ladder wordt gebruikt</t>
  </si>
  <si>
    <t>Werkklimaat (en personeel)</t>
  </si>
  <si>
    <t>Beleid en betrokkenheid</t>
  </si>
  <si>
    <t>verschil %</t>
  </si>
  <si>
    <t>uitslag %</t>
  </si>
  <si>
    <t>verwachting %</t>
  </si>
  <si>
    <t>Wat verwacht u dat de scores in %  bij de vershillende pijlers zullen zijn?</t>
  </si>
  <si>
    <t xml:space="preserve">       Ja</t>
  </si>
  <si>
    <t>Spreek met elkaar uit wat jullie verwachten van de scores die je zult behalen. Hieronder vul je in wat jullie denken te scoren. Na het invullen van de scan wordt de uitslag en het verschil met jullie verwachting getoond.</t>
  </si>
  <si>
    <t xml:space="preserve"> Zijn er praktijkauto(s)?</t>
  </si>
  <si>
    <t>Is er de mogelijkheid tot online of telefonisch spreekuur/afspraken?</t>
  </si>
  <si>
    <t>Als er geen pratijkauto's zijn, dan tellen de volgende 3 vragen niet mee in het totaal</t>
  </si>
  <si>
    <t>Specifieke ruimte verwarmen</t>
  </si>
  <si>
    <t>Doormeten van het stroomverbruik van individuele apparaten met logging zodat verbruik inzichtelijk is</t>
  </si>
  <si>
    <t>Worden eigenaren actief geInformeerd over het feit dat medicijnen niet weggegooid moeten worden in het riool</t>
  </si>
  <si>
    <t>Geen onkruid- en ongediertebestrijding met chemische middelen</t>
  </si>
  <si>
    <t>n.v.t. / weet niet</t>
  </si>
  <si>
    <r>
      <t>o</t>
    </r>
    <r>
      <rPr>
        <sz val="7"/>
        <color indexed="8"/>
        <rFont val="Calibri"/>
        <family val="2"/>
        <scheme val="minor"/>
      </rPr>
      <t xml:space="preserve">   </t>
    </r>
    <r>
      <rPr>
        <sz val="11"/>
        <color indexed="8"/>
        <rFont val="Calibri"/>
        <family val="2"/>
        <scheme val="minor"/>
      </rPr>
      <t>Overige:</t>
    </r>
  </si>
  <si>
    <r>
      <t>o</t>
    </r>
    <r>
      <rPr>
        <sz val="7"/>
        <color indexed="8"/>
        <rFont val="Calibri"/>
        <family val="2"/>
        <scheme val="minor"/>
      </rPr>
      <t xml:space="preserve">   </t>
    </r>
    <r>
      <rPr>
        <sz val="11"/>
        <color theme="1"/>
        <rFont val="Calibri"/>
        <family val="2"/>
        <scheme val="minor"/>
      </rPr>
      <t>Dak</t>
    </r>
  </si>
  <si>
    <r>
      <t>o</t>
    </r>
    <r>
      <rPr>
        <sz val="7"/>
        <color indexed="8"/>
        <rFont val="Calibri"/>
        <family val="2"/>
        <scheme val="minor"/>
      </rPr>
      <t xml:space="preserve">   </t>
    </r>
    <r>
      <rPr>
        <sz val="11"/>
        <color theme="1"/>
        <rFont val="Calibri"/>
        <family val="2"/>
        <scheme val="minor"/>
      </rPr>
      <t>Vloer/plafond</t>
    </r>
  </si>
  <si>
    <r>
      <t>o</t>
    </r>
    <r>
      <rPr>
        <sz val="7"/>
        <color indexed="8"/>
        <rFont val="Calibri"/>
        <family val="2"/>
        <scheme val="minor"/>
      </rPr>
      <t xml:space="preserve">   </t>
    </r>
    <r>
      <rPr>
        <sz val="11"/>
        <color theme="1"/>
        <rFont val="Calibri"/>
        <family val="2"/>
        <scheme val="minor"/>
      </rPr>
      <t>Muur</t>
    </r>
  </si>
  <si>
    <r>
      <t>o</t>
    </r>
    <r>
      <rPr>
        <sz val="7"/>
        <color indexed="8"/>
        <rFont val="Calibri"/>
        <family val="2"/>
        <scheme val="minor"/>
      </rPr>
      <t xml:space="preserve">   </t>
    </r>
    <r>
      <rPr>
        <sz val="11"/>
        <color theme="1"/>
        <rFont val="Calibri"/>
        <family val="2"/>
        <scheme val="minor"/>
      </rPr>
      <t>Lamellen en/of gordijnen</t>
    </r>
  </si>
  <si>
    <r>
      <t>Wat is het jaarlijks waterverbruik van de kliniek? (in m</t>
    </r>
    <r>
      <rPr>
        <vertAlign val="superscript"/>
        <sz val="11"/>
        <color indexed="8"/>
        <rFont val="Calibri"/>
        <family val="2"/>
        <scheme val="minor"/>
      </rPr>
      <t>3</t>
    </r>
    <r>
      <rPr>
        <sz val="11"/>
        <color indexed="8"/>
        <rFont val="Calibri"/>
        <family val="2"/>
        <scheme val="minor"/>
      </rPr>
      <t>)</t>
    </r>
  </si>
  <si>
    <r>
      <t>o</t>
    </r>
    <r>
      <rPr>
        <sz val="7"/>
        <color indexed="8"/>
        <rFont val="Calibri"/>
        <family val="2"/>
        <scheme val="minor"/>
      </rPr>
      <t xml:space="preserve">   </t>
    </r>
    <r>
      <rPr>
        <sz val="11"/>
        <color theme="1"/>
        <rFont val="Calibri"/>
        <family val="2"/>
        <scheme val="minor"/>
      </rPr>
      <t>Toediening intraveneus middel i.p.v. inhalatieanesthesie wanneer kan</t>
    </r>
  </si>
  <si>
    <r>
      <t>o</t>
    </r>
    <r>
      <rPr>
        <sz val="7"/>
        <color indexed="8"/>
        <rFont val="Calibri"/>
        <family val="2"/>
        <scheme val="minor"/>
      </rPr>
      <t xml:space="preserve">   </t>
    </r>
    <r>
      <rPr>
        <sz val="11"/>
        <color theme="1"/>
        <rFont val="Calibri"/>
        <family val="2"/>
        <scheme val="minor"/>
      </rPr>
      <t>Bij inhalatieanesthesie ligt de keuze bij een damp met (een in verhouding) lagere CO2 footprint</t>
    </r>
  </si>
  <si>
    <r>
      <t>o</t>
    </r>
    <r>
      <rPr>
        <sz val="7"/>
        <color indexed="8"/>
        <rFont val="Calibri"/>
        <family val="2"/>
        <scheme val="minor"/>
      </rPr>
      <t xml:space="preserve">   </t>
    </r>
    <r>
      <rPr>
        <sz val="11"/>
        <color theme="1"/>
        <rFont val="Calibri"/>
        <family val="2"/>
        <scheme val="minor"/>
      </rPr>
      <t>Lowflow beleid bij anesthesiegassen</t>
    </r>
  </si>
  <si>
    <r>
      <t>o</t>
    </r>
    <r>
      <rPr>
        <sz val="7"/>
        <color indexed="8"/>
        <rFont val="Calibri"/>
        <family val="2"/>
        <scheme val="minor"/>
      </rPr>
      <t xml:space="preserve">   </t>
    </r>
    <r>
      <rPr>
        <sz val="11"/>
        <color theme="1"/>
        <rFont val="Calibri"/>
        <family val="2"/>
        <scheme val="minor"/>
      </rPr>
      <t>Filter en reuse bij anesthesiegassen</t>
    </r>
  </si>
  <si>
    <r>
      <t>o</t>
    </r>
    <r>
      <rPr>
        <sz val="7"/>
        <color indexed="8"/>
        <rFont val="Calibri"/>
        <family val="2"/>
        <scheme val="minor"/>
      </rPr>
      <t xml:space="preserve">   </t>
    </r>
    <r>
      <rPr>
        <sz val="11"/>
        <color theme="1"/>
        <rFont val="Calibri"/>
        <family val="2"/>
        <scheme val="minor"/>
      </rPr>
      <t>Glas</t>
    </r>
  </si>
  <si>
    <r>
      <t>o</t>
    </r>
    <r>
      <rPr>
        <sz val="7"/>
        <color indexed="8"/>
        <rFont val="Calibri"/>
        <family val="2"/>
        <scheme val="minor"/>
      </rPr>
      <t xml:space="preserve">   </t>
    </r>
    <r>
      <rPr>
        <sz val="11"/>
        <color theme="1"/>
        <rFont val="Calibri"/>
        <family val="2"/>
        <scheme val="minor"/>
      </rPr>
      <t>Papier</t>
    </r>
  </si>
  <si>
    <r>
      <t>o</t>
    </r>
    <r>
      <rPr>
        <sz val="7"/>
        <color indexed="8"/>
        <rFont val="Calibri"/>
        <family val="2"/>
        <scheme val="minor"/>
      </rPr>
      <t xml:space="preserve">   </t>
    </r>
    <r>
      <rPr>
        <sz val="11"/>
        <color theme="1"/>
        <rFont val="Calibri"/>
        <family val="2"/>
        <scheme val="minor"/>
      </rPr>
      <t>GFT</t>
    </r>
  </si>
  <si>
    <r>
      <t>o</t>
    </r>
    <r>
      <rPr>
        <sz val="7"/>
        <color indexed="8"/>
        <rFont val="Calibri"/>
        <family val="2"/>
        <scheme val="minor"/>
      </rPr>
      <t xml:space="preserve">   </t>
    </r>
    <r>
      <rPr>
        <sz val="11"/>
        <color theme="1"/>
        <rFont val="Calibri"/>
        <family val="2"/>
        <scheme val="minor"/>
      </rPr>
      <t>Plastic, blik, drankkartons</t>
    </r>
  </si>
  <si>
    <r>
      <t>o</t>
    </r>
    <r>
      <rPr>
        <sz val="7"/>
        <color indexed="8"/>
        <rFont val="Calibri"/>
        <family val="2"/>
        <scheme val="minor"/>
      </rPr>
      <t xml:space="preserve">   </t>
    </r>
    <r>
      <rPr>
        <sz val="11"/>
        <color theme="1"/>
        <rFont val="Calibri"/>
        <family val="2"/>
        <scheme val="minor"/>
      </rPr>
      <t>Stort</t>
    </r>
  </si>
  <si>
    <r>
      <t>o</t>
    </r>
    <r>
      <rPr>
        <sz val="7"/>
        <color indexed="8"/>
        <rFont val="Calibri"/>
        <family val="2"/>
        <scheme val="minor"/>
      </rPr>
      <t xml:space="preserve">   </t>
    </r>
    <r>
      <rPr>
        <sz val="11"/>
        <color theme="1"/>
        <rFont val="Calibri"/>
        <family val="2"/>
        <scheme val="minor"/>
      </rPr>
      <t>Naalden en scherpe voorwerpen</t>
    </r>
  </si>
  <si>
    <r>
      <t>o</t>
    </r>
    <r>
      <rPr>
        <sz val="7"/>
        <color indexed="8"/>
        <rFont val="Calibri"/>
        <family val="2"/>
        <scheme val="minor"/>
      </rPr>
      <t xml:space="preserve">   </t>
    </r>
    <r>
      <rPr>
        <sz val="11"/>
        <color theme="1"/>
        <rFont val="Calibri"/>
        <family val="2"/>
        <scheme val="minor"/>
      </rPr>
      <t>Chemisch</t>
    </r>
  </si>
  <si>
    <r>
      <t>o</t>
    </r>
    <r>
      <rPr>
        <sz val="7"/>
        <color indexed="8"/>
        <rFont val="Calibri"/>
        <family val="2"/>
        <scheme val="minor"/>
      </rPr>
      <t xml:space="preserve">   </t>
    </r>
    <r>
      <rPr>
        <sz val="11"/>
        <color theme="1"/>
        <rFont val="Calibri"/>
        <family val="2"/>
        <scheme val="minor"/>
      </rPr>
      <t>Medicijnen</t>
    </r>
  </si>
  <si>
    <r>
      <t>o</t>
    </r>
    <r>
      <rPr>
        <sz val="7"/>
        <color indexed="8"/>
        <rFont val="Calibri"/>
        <family val="2"/>
        <scheme val="minor"/>
      </rPr>
      <t xml:space="preserve">   </t>
    </r>
    <r>
      <rPr>
        <sz val="11"/>
        <color theme="1"/>
        <rFont val="Calibri"/>
        <family val="2"/>
        <scheme val="minor"/>
      </rPr>
      <t xml:space="preserve">Duurzame verwerking </t>
    </r>
    <r>
      <rPr>
        <i/>
        <sz val="11"/>
        <color indexed="8"/>
        <rFont val="Calibri"/>
        <family val="2"/>
        <scheme val="minor"/>
      </rPr>
      <t>(aangesloten bij bedrijf)</t>
    </r>
  </si>
  <si>
    <r>
      <t>o</t>
    </r>
    <r>
      <rPr>
        <sz val="7"/>
        <color indexed="8"/>
        <rFont val="Calibri"/>
        <family val="2"/>
        <scheme val="minor"/>
      </rPr>
      <t xml:space="preserve">   </t>
    </r>
    <r>
      <rPr>
        <sz val="11"/>
        <color theme="1"/>
        <rFont val="Calibri"/>
        <family val="2"/>
        <scheme val="minor"/>
      </rPr>
      <t>Herbruikbare materialen (bijv. wasbaar textiel, herbruikbare instrumenten en hulpmiddelen, hervulbare flessen voor schoonmaakmiddel)</t>
    </r>
  </si>
  <si>
    <r>
      <t>o</t>
    </r>
    <r>
      <rPr>
        <sz val="7"/>
        <color indexed="8"/>
        <rFont val="Calibri"/>
        <family val="2"/>
        <scheme val="minor"/>
      </rPr>
      <t xml:space="preserve">   </t>
    </r>
    <r>
      <rPr>
        <sz val="11"/>
        <color theme="1"/>
        <rFont val="Calibri"/>
        <family val="2"/>
        <scheme val="minor"/>
      </rPr>
      <t>Bewuste omgang met medicijnen (actieve aansturing om verspilling te voorkomen)</t>
    </r>
  </si>
  <si>
    <r>
      <t>o</t>
    </r>
    <r>
      <rPr>
        <sz val="7"/>
        <color indexed="8"/>
        <rFont val="Calibri"/>
        <family val="2"/>
        <scheme val="minor"/>
      </rPr>
      <t xml:space="preserve">   </t>
    </r>
    <r>
      <rPr>
        <sz val="11"/>
        <color theme="1"/>
        <rFont val="Calibri"/>
        <family val="2"/>
        <scheme val="minor"/>
      </rPr>
      <t>Systematisch onderhoud/controle van apparatuur en gebruiksvoorwerpen</t>
    </r>
  </si>
  <si>
    <r>
      <t>o</t>
    </r>
    <r>
      <rPr>
        <sz val="7"/>
        <color indexed="8"/>
        <rFont val="Calibri"/>
        <family val="2"/>
        <scheme val="minor"/>
      </rPr>
      <t xml:space="preserve">   </t>
    </r>
    <r>
      <rPr>
        <sz val="11"/>
        <color theme="1"/>
        <rFont val="Calibri"/>
        <family val="2"/>
        <scheme val="minor"/>
      </rPr>
      <t>Reparatie wanneer kan (i.p.v. vervanging, behalve als een nieuwe duurzamere variant opweegt)</t>
    </r>
  </si>
  <si>
    <r>
      <t>o</t>
    </r>
    <r>
      <rPr>
        <sz val="7"/>
        <color indexed="8"/>
        <rFont val="Calibri"/>
        <family val="2"/>
        <scheme val="minor"/>
      </rPr>
      <t xml:space="preserve">   </t>
    </r>
    <r>
      <rPr>
        <sz val="11"/>
        <color theme="1"/>
        <rFont val="Calibri"/>
        <family val="2"/>
        <scheme val="minor"/>
      </rPr>
      <t>Stimuleren gebruik herbruikbare producten voor personeel (bijv. lunchverpakkingen, waterflessen etc.)</t>
    </r>
  </si>
  <si>
    <r>
      <t>o</t>
    </r>
    <r>
      <rPr>
        <sz val="7"/>
        <color indexed="8"/>
        <rFont val="Calibri"/>
        <family val="2"/>
        <scheme val="minor"/>
      </rPr>
      <t xml:space="preserve">   </t>
    </r>
    <r>
      <rPr>
        <sz val="11"/>
        <color theme="1"/>
        <rFont val="Calibri"/>
        <family val="2"/>
        <scheme val="minor"/>
      </rPr>
      <t>Wormenhotel/compostbak</t>
    </r>
  </si>
  <si>
    <r>
      <t>o</t>
    </r>
    <r>
      <rPr>
        <sz val="7"/>
        <color indexed="8"/>
        <rFont val="Calibri"/>
        <family val="2"/>
        <scheme val="minor"/>
      </rPr>
      <t xml:space="preserve">   </t>
    </r>
    <r>
      <rPr>
        <sz val="11"/>
        <color theme="1"/>
        <rFont val="Calibri"/>
        <family val="2"/>
        <scheme val="minor"/>
      </rPr>
      <t>Overige:</t>
    </r>
  </si>
  <si>
    <r>
      <t>o</t>
    </r>
    <r>
      <rPr>
        <sz val="7"/>
        <color indexed="8"/>
        <rFont val="Calibri"/>
        <family val="2"/>
        <scheme val="minor"/>
      </rPr>
      <t xml:space="preserve">   </t>
    </r>
    <r>
      <rPr>
        <sz val="11"/>
        <color indexed="8"/>
        <rFont val="Calibri"/>
        <family val="2"/>
        <scheme val="minor"/>
      </rPr>
      <t>Herbruikbare schrijfblokken voor aantekeningen</t>
    </r>
  </si>
  <si>
    <r>
      <t>o</t>
    </r>
    <r>
      <rPr>
        <sz val="7"/>
        <color indexed="8"/>
        <rFont val="Calibri"/>
        <family val="2"/>
        <scheme val="minor"/>
      </rPr>
      <t xml:space="preserve">   </t>
    </r>
    <r>
      <rPr>
        <sz val="11"/>
        <color indexed="8"/>
        <rFont val="Calibri"/>
        <family val="2"/>
        <scheme val="minor"/>
      </rPr>
      <t>Digitale communicatie i.p.v. brieven (voor visite, facturen, bloeduitslagen, uitnodigingen)</t>
    </r>
  </si>
  <si>
    <r>
      <t>o</t>
    </r>
    <r>
      <rPr>
        <sz val="7"/>
        <color indexed="8"/>
        <rFont val="Calibri"/>
        <family val="2"/>
        <scheme val="minor"/>
      </rPr>
      <t xml:space="preserve">   </t>
    </r>
    <r>
      <rPr>
        <sz val="11"/>
        <color indexed="8"/>
        <rFont val="Calibri"/>
        <family val="2"/>
        <scheme val="minor"/>
      </rPr>
      <t>Afspraken gemaakt voor zo min mogelijk binnenkomende post</t>
    </r>
  </si>
  <si>
    <r>
      <t>o</t>
    </r>
    <r>
      <rPr>
        <sz val="7"/>
        <color indexed="8"/>
        <rFont val="Calibri"/>
        <family val="2"/>
        <scheme val="minor"/>
      </rPr>
      <t xml:space="preserve">   </t>
    </r>
    <r>
      <rPr>
        <sz val="11"/>
        <color theme="1"/>
        <rFont val="Calibri"/>
        <family val="2"/>
        <scheme val="minor"/>
      </rPr>
      <t>Arbeidsomstandigheden bij productie zijn bekend</t>
    </r>
  </si>
  <si>
    <r>
      <t>o</t>
    </r>
    <r>
      <rPr>
        <sz val="7"/>
        <color indexed="8"/>
        <rFont val="Calibri"/>
        <family val="2"/>
        <scheme val="minor"/>
      </rPr>
      <t xml:space="preserve">   </t>
    </r>
    <r>
      <rPr>
        <sz val="11"/>
        <color theme="1"/>
        <rFont val="Calibri"/>
        <family val="2"/>
        <scheme val="minor"/>
      </rPr>
      <t>Arbeiders ontvangen eerlijke prijs</t>
    </r>
  </si>
  <si>
    <r>
      <t>o</t>
    </r>
    <r>
      <rPr>
        <sz val="7"/>
        <color indexed="8"/>
        <rFont val="Calibri"/>
        <family val="2"/>
        <scheme val="minor"/>
      </rPr>
      <t xml:space="preserve">   </t>
    </r>
    <r>
      <rPr>
        <sz val="11"/>
        <color theme="1"/>
        <rFont val="Calibri"/>
        <family val="2"/>
        <scheme val="minor"/>
      </rPr>
      <t>Land van herkomst</t>
    </r>
  </si>
  <si>
    <r>
      <t>o</t>
    </r>
    <r>
      <rPr>
        <sz val="7"/>
        <color indexed="8"/>
        <rFont val="Calibri"/>
        <family val="2"/>
        <scheme val="minor"/>
      </rPr>
      <t xml:space="preserve">   </t>
    </r>
    <r>
      <rPr>
        <sz val="11"/>
        <color theme="1"/>
        <rFont val="Calibri"/>
        <family val="2"/>
        <scheme val="minor"/>
      </rPr>
      <t>Duurzaam/gerecycled materiaal</t>
    </r>
  </si>
  <si>
    <r>
      <t>o</t>
    </r>
    <r>
      <rPr>
        <sz val="7"/>
        <color indexed="8"/>
        <rFont val="Calibri"/>
        <family val="2"/>
        <scheme val="minor"/>
      </rPr>
      <t xml:space="preserve">   </t>
    </r>
    <r>
      <rPr>
        <sz val="11"/>
        <color theme="1"/>
        <rFont val="Calibri"/>
        <family val="2"/>
        <scheme val="minor"/>
      </rPr>
      <t>Leverancier/bedrijf van inkoop doet aan MVO</t>
    </r>
  </si>
  <si>
    <r>
      <t>o</t>
    </r>
    <r>
      <rPr>
        <sz val="7"/>
        <color indexed="8"/>
        <rFont val="Calibri"/>
        <family val="2"/>
        <scheme val="minor"/>
      </rPr>
      <t xml:space="preserve">   </t>
    </r>
    <r>
      <rPr>
        <sz val="11"/>
        <color theme="1"/>
        <rFont val="Calibri"/>
        <family val="2"/>
        <scheme val="minor"/>
      </rPr>
      <t>Afspraken met leverancier zodat er efficiënter en/of duurzamer geproduceerd kan worden</t>
    </r>
  </si>
  <si>
    <r>
      <t>o</t>
    </r>
    <r>
      <rPr>
        <sz val="7"/>
        <color indexed="8"/>
        <rFont val="Calibri"/>
        <family val="2"/>
        <scheme val="minor"/>
      </rPr>
      <t xml:space="preserve">   </t>
    </r>
    <r>
      <rPr>
        <sz val="11"/>
        <color theme="1"/>
        <rFont val="Calibri"/>
        <family val="2"/>
        <scheme val="minor"/>
      </rPr>
      <t>Afspraken over verpakkingsmateriaal</t>
    </r>
  </si>
  <si>
    <r>
      <t>o</t>
    </r>
    <r>
      <rPr>
        <sz val="7"/>
        <color indexed="8"/>
        <rFont val="Calibri"/>
        <family val="2"/>
        <scheme val="minor"/>
      </rPr>
      <t xml:space="preserve">   </t>
    </r>
    <r>
      <rPr>
        <sz val="11"/>
        <color theme="1"/>
        <rFont val="Calibri"/>
        <family val="2"/>
        <scheme val="minor"/>
      </rPr>
      <t>(Beperkt) aantal leveranciers</t>
    </r>
  </si>
  <si>
    <r>
      <t>o</t>
    </r>
    <r>
      <rPr>
        <sz val="7"/>
        <color indexed="8"/>
        <rFont val="Calibri"/>
        <family val="2"/>
        <scheme val="minor"/>
      </rPr>
      <t xml:space="preserve">   </t>
    </r>
    <r>
      <rPr>
        <sz val="11"/>
        <color theme="1"/>
        <rFont val="Calibri"/>
        <family val="2"/>
        <scheme val="minor"/>
      </rPr>
      <t>(Beperkt) aantal leveringen</t>
    </r>
  </si>
  <si>
    <r>
      <t>o</t>
    </r>
    <r>
      <rPr>
        <sz val="7"/>
        <color indexed="8"/>
        <rFont val="Calibri"/>
        <family val="2"/>
        <scheme val="minor"/>
      </rPr>
      <t xml:space="preserve">   </t>
    </r>
    <r>
      <rPr>
        <sz val="11"/>
        <color theme="1"/>
        <rFont val="Calibri"/>
        <family val="2"/>
        <scheme val="minor"/>
      </rPr>
      <t>Life-cycle product</t>
    </r>
  </si>
  <si>
    <r>
      <t>Welke van onderstaande maatregelen worden gebruikt om de CO</t>
    </r>
    <r>
      <rPr>
        <vertAlign val="subscript"/>
        <sz val="11"/>
        <color indexed="8"/>
        <rFont val="Calibri"/>
        <family val="2"/>
        <scheme val="minor"/>
      </rPr>
      <t>2</t>
    </r>
    <r>
      <rPr>
        <sz val="11"/>
        <color theme="1"/>
        <rFont val="Calibri"/>
        <family val="2"/>
        <scheme val="minor"/>
      </rPr>
      <t>-uitstoot van het vervoer en transport te verminderen?</t>
    </r>
  </si>
  <si>
    <r>
      <t>o</t>
    </r>
    <r>
      <rPr>
        <sz val="7"/>
        <color indexed="8"/>
        <rFont val="Calibri"/>
        <family val="2"/>
        <scheme val="minor"/>
      </rPr>
      <t xml:space="preserve">   </t>
    </r>
    <r>
      <rPr>
        <sz val="11"/>
        <color theme="1"/>
        <rFont val="Calibri"/>
        <family val="2"/>
        <scheme val="minor"/>
      </rPr>
      <t>Personeel stimuleren om met de fiets naar werk te komen (bijv. door de mogelijkheid om een (elektrische) fiets met korting aan te schaffen)</t>
    </r>
  </si>
  <si>
    <r>
      <t>o</t>
    </r>
    <r>
      <rPr>
        <sz val="7"/>
        <color indexed="8"/>
        <rFont val="Calibri"/>
        <family val="2"/>
        <scheme val="minor"/>
      </rPr>
      <t xml:space="preserve">   </t>
    </r>
    <r>
      <rPr>
        <sz val="11"/>
        <color theme="1"/>
        <rFont val="Calibri"/>
        <family val="2"/>
        <scheme val="minor"/>
      </rPr>
      <t>Personeel stimuleren om OV te gebruiken</t>
    </r>
  </si>
  <si>
    <r>
      <t>o</t>
    </r>
    <r>
      <rPr>
        <sz val="7"/>
        <color indexed="8"/>
        <rFont val="Calibri"/>
        <family val="2"/>
        <scheme val="minor"/>
      </rPr>
      <t xml:space="preserve">   </t>
    </r>
    <r>
      <rPr>
        <sz val="11"/>
        <color theme="1"/>
        <rFont val="Calibri"/>
        <family val="2"/>
        <scheme val="minor"/>
      </rPr>
      <t>Mogelijkheid tot online of telefonisch spreekuur/afspraken</t>
    </r>
  </si>
  <si>
    <r>
      <t>o</t>
    </r>
    <r>
      <rPr>
        <sz val="7"/>
        <color indexed="8"/>
        <rFont val="Calibri"/>
        <family val="2"/>
        <scheme val="minor"/>
      </rPr>
      <t xml:space="preserve">   </t>
    </r>
    <r>
      <rPr>
        <sz val="11"/>
        <color theme="1"/>
        <rFont val="Calibri"/>
        <family val="2"/>
        <scheme val="minor"/>
      </rPr>
      <t>Medicijnroutes ter vermindering van het aantal gereden kilometers door personeel en klanten</t>
    </r>
  </si>
  <si>
    <r>
      <t>o</t>
    </r>
    <r>
      <rPr>
        <sz val="7"/>
        <color indexed="8"/>
        <rFont val="Calibri"/>
        <family val="2"/>
        <scheme val="minor"/>
      </rPr>
      <t xml:space="preserve">   </t>
    </r>
    <r>
      <rPr>
        <sz val="11"/>
        <color theme="1"/>
        <rFont val="Calibri"/>
        <family val="2"/>
        <scheme val="minor"/>
      </rPr>
      <t>Elektrische auto ter beschikking voor visites</t>
    </r>
  </si>
  <si>
    <r>
      <t>o</t>
    </r>
    <r>
      <rPr>
        <sz val="7"/>
        <color indexed="8"/>
        <rFont val="Calibri"/>
        <family val="2"/>
        <scheme val="minor"/>
      </rPr>
      <t xml:space="preserve">   </t>
    </r>
    <r>
      <rPr>
        <sz val="11"/>
        <color theme="1"/>
        <rFont val="Calibri"/>
        <family val="2"/>
        <scheme val="minor"/>
      </rPr>
      <t>Bezorging van bestellingen met elektrisch vervoer</t>
    </r>
  </si>
  <si>
    <r>
      <t>o</t>
    </r>
    <r>
      <rPr>
        <sz val="7"/>
        <color indexed="8"/>
        <rFont val="Calibri"/>
        <family val="2"/>
        <scheme val="minor"/>
      </rPr>
      <t xml:space="preserve">   </t>
    </r>
    <r>
      <rPr>
        <sz val="11"/>
        <color indexed="8"/>
        <rFont val="Calibri"/>
        <family val="2"/>
        <scheme val="minor"/>
      </rPr>
      <t>Arbozaken (fysiek en psychisch)</t>
    </r>
  </si>
  <si>
    <r>
      <t>o</t>
    </r>
    <r>
      <rPr>
        <sz val="7"/>
        <color indexed="8"/>
        <rFont val="Calibri"/>
        <family val="2"/>
        <scheme val="minor"/>
      </rPr>
      <t xml:space="preserve">   </t>
    </r>
    <r>
      <rPr>
        <sz val="11"/>
        <color indexed="8"/>
        <rFont val="Calibri"/>
        <family val="2"/>
        <scheme val="minor"/>
      </rPr>
      <t>Mogelijkheid opleiding/cursussen/bijscholing</t>
    </r>
  </si>
  <si>
    <r>
      <t>o</t>
    </r>
    <r>
      <rPr>
        <sz val="7"/>
        <color indexed="8"/>
        <rFont val="Calibri"/>
        <family val="2"/>
        <scheme val="minor"/>
      </rPr>
      <t xml:space="preserve">   </t>
    </r>
    <r>
      <rPr>
        <sz val="11"/>
        <color indexed="8"/>
        <rFont val="Calibri"/>
        <family val="2"/>
        <scheme val="minor"/>
      </rPr>
      <t>Omgang personeel (conflicten voorkomen en oplossen, aanpak pestgedrag)</t>
    </r>
  </si>
  <si>
    <r>
      <t>o</t>
    </r>
    <r>
      <rPr>
        <sz val="7"/>
        <color indexed="8"/>
        <rFont val="Calibri"/>
        <family val="2"/>
        <scheme val="minor"/>
      </rPr>
      <t xml:space="preserve">   </t>
    </r>
    <r>
      <rPr>
        <sz val="11"/>
        <color indexed="8"/>
        <rFont val="Calibri"/>
        <family val="2"/>
        <scheme val="minor"/>
      </rPr>
      <t>Inwerkperiode op maat (bijv. met buddysysteem voor startende dierenartsen)</t>
    </r>
  </si>
  <si>
    <r>
      <t>o</t>
    </r>
    <r>
      <rPr>
        <sz val="7"/>
        <color indexed="8"/>
        <rFont val="Calibri"/>
        <family val="2"/>
        <scheme val="minor"/>
      </rPr>
      <t xml:space="preserve">   </t>
    </r>
    <r>
      <rPr>
        <sz val="11"/>
        <color indexed="8"/>
        <rFont val="Calibri"/>
        <family val="2"/>
        <scheme val="minor"/>
      </rPr>
      <t>Mogelijkheid tot inspraak personeel</t>
    </r>
  </si>
  <si>
    <r>
      <t>o</t>
    </r>
    <r>
      <rPr>
        <sz val="7"/>
        <color indexed="8"/>
        <rFont val="Calibri"/>
        <family val="2"/>
        <scheme val="minor"/>
      </rPr>
      <t xml:space="preserve">   </t>
    </r>
    <r>
      <rPr>
        <sz val="11"/>
        <color theme="1"/>
        <rFont val="Calibri"/>
        <family val="2"/>
        <scheme val="minor"/>
      </rPr>
      <t>Emancipatie, discriminatie en mensenrechten</t>
    </r>
  </si>
  <si>
    <r>
      <t>o</t>
    </r>
    <r>
      <rPr>
        <sz val="7"/>
        <color indexed="8"/>
        <rFont val="Calibri"/>
        <family val="2"/>
        <scheme val="minor"/>
      </rPr>
      <t xml:space="preserve">   </t>
    </r>
    <r>
      <rPr>
        <sz val="11"/>
        <color theme="1"/>
        <rFont val="Calibri"/>
        <family val="2"/>
        <scheme val="minor"/>
      </rPr>
      <t>Mensen met afstand tot de arbeidsmarkt</t>
    </r>
  </si>
  <si>
    <r>
      <t>o</t>
    </r>
    <r>
      <rPr>
        <sz val="7"/>
        <color indexed="8"/>
        <rFont val="Calibri"/>
        <family val="2"/>
        <scheme val="minor"/>
      </rPr>
      <t xml:space="preserve">   </t>
    </r>
    <r>
      <rPr>
        <sz val="11"/>
        <color theme="1"/>
        <rFont val="Calibri"/>
        <family val="2"/>
        <scheme val="minor"/>
      </rPr>
      <t>Aangesloten bij CAO Veterinaire Sector</t>
    </r>
  </si>
  <si>
    <r>
      <t>o</t>
    </r>
    <r>
      <rPr>
        <sz val="7"/>
        <color indexed="8"/>
        <rFont val="Calibri"/>
        <family val="2"/>
        <scheme val="minor"/>
      </rPr>
      <t xml:space="preserve">   </t>
    </r>
    <r>
      <rPr>
        <sz val="11"/>
        <color indexed="8"/>
        <rFont val="Calibri"/>
        <family val="2"/>
        <scheme val="minor"/>
      </rPr>
      <t>Dagelijks aanbieden gezond eten (bijv. fruit)</t>
    </r>
  </si>
  <si>
    <r>
      <t>o</t>
    </r>
    <r>
      <rPr>
        <sz val="7"/>
        <color indexed="8"/>
        <rFont val="Calibri"/>
        <family val="2"/>
        <scheme val="minor"/>
      </rPr>
      <t xml:space="preserve">   </t>
    </r>
    <r>
      <rPr>
        <sz val="11"/>
        <color indexed="8"/>
        <rFont val="Calibri"/>
        <family val="2"/>
        <scheme val="minor"/>
      </rPr>
      <t>Mogelijkheid tot plantaardige voedingskeuzes (bijv. koffiemelk)</t>
    </r>
  </si>
  <si>
    <r>
      <t>o</t>
    </r>
    <r>
      <rPr>
        <sz val="7"/>
        <color indexed="8"/>
        <rFont val="Calibri"/>
        <family val="2"/>
        <scheme val="minor"/>
      </rPr>
      <t xml:space="preserve">   </t>
    </r>
    <r>
      <rPr>
        <sz val="11"/>
        <color indexed="8"/>
        <rFont val="Calibri"/>
        <family val="2"/>
        <scheme val="minor"/>
      </rPr>
      <t>Veiligheidsvoorschriften duidelijk weergegeven waar nodig</t>
    </r>
  </si>
  <si>
    <r>
      <t>o</t>
    </r>
    <r>
      <rPr>
        <sz val="7"/>
        <color indexed="8"/>
        <rFont val="Calibri"/>
        <family val="2"/>
        <scheme val="minor"/>
      </rPr>
      <t xml:space="preserve">   </t>
    </r>
    <r>
      <rPr>
        <sz val="11"/>
        <color theme="1"/>
        <rFont val="Calibri"/>
        <family val="2"/>
        <scheme val="minor"/>
      </rPr>
      <t>Tweemaal per jaar externe activiteiten (personeelsuitje, evenement)</t>
    </r>
  </si>
  <si>
    <r>
      <t>o</t>
    </r>
    <r>
      <rPr>
        <sz val="7"/>
        <color indexed="8"/>
        <rFont val="Calibri"/>
        <family val="2"/>
        <scheme val="minor"/>
      </rPr>
      <t xml:space="preserve">   </t>
    </r>
    <r>
      <rPr>
        <sz val="11"/>
        <color theme="1"/>
        <rFont val="Calibri"/>
        <family val="2"/>
        <scheme val="minor"/>
      </rPr>
      <t>Kwalitatieve bureaustoelen</t>
    </r>
  </si>
  <si>
    <r>
      <t>o</t>
    </r>
    <r>
      <rPr>
        <sz val="7"/>
        <color indexed="8"/>
        <rFont val="Calibri"/>
        <family val="2"/>
        <scheme val="minor"/>
      </rPr>
      <t xml:space="preserve">   </t>
    </r>
    <r>
      <rPr>
        <sz val="11"/>
        <color theme="1"/>
        <rFont val="Calibri"/>
        <family val="2"/>
        <scheme val="minor"/>
      </rPr>
      <t>Aangewezen vertrouwenspersoon</t>
    </r>
  </si>
  <si>
    <r>
      <t>o</t>
    </r>
    <r>
      <rPr>
        <sz val="7"/>
        <color indexed="8"/>
        <rFont val="Calibri"/>
        <family val="2"/>
        <scheme val="minor"/>
      </rPr>
      <t xml:space="preserve">   </t>
    </r>
    <r>
      <rPr>
        <sz val="11"/>
        <color theme="1"/>
        <rFont val="Calibri"/>
        <family val="2"/>
        <scheme val="minor"/>
      </rPr>
      <t>Beweging stimuleren (bijv. wekelijkse wandeling tijdens de lunch)</t>
    </r>
  </si>
  <si>
    <r>
      <t>o</t>
    </r>
    <r>
      <rPr>
        <sz val="7"/>
        <color indexed="8"/>
        <rFont val="Calibri"/>
        <family val="2"/>
        <scheme val="minor"/>
      </rPr>
      <t xml:space="preserve">   </t>
    </r>
    <r>
      <rPr>
        <sz val="11"/>
        <color theme="1"/>
        <rFont val="Calibri"/>
        <family val="2"/>
        <scheme val="minor"/>
      </rPr>
      <t>MVO/duurzaamheidsbeleid schriftelijk beschreven</t>
    </r>
  </si>
  <si>
    <r>
      <t>o</t>
    </r>
    <r>
      <rPr>
        <sz val="7"/>
        <color indexed="8"/>
        <rFont val="Calibri"/>
        <family val="2"/>
        <scheme val="minor"/>
      </rPr>
      <t xml:space="preserve">   </t>
    </r>
    <r>
      <rPr>
        <sz val="11"/>
        <color theme="1"/>
        <rFont val="Calibri"/>
        <family val="2"/>
        <scheme val="minor"/>
      </rPr>
      <t>Duurzaamheidsdoelstellingen schriftelijk beschreven (inclusief tijdsplanning)</t>
    </r>
  </si>
  <si>
    <r>
      <t>o</t>
    </r>
    <r>
      <rPr>
        <sz val="7"/>
        <color indexed="8"/>
        <rFont val="Calibri"/>
        <family val="2"/>
        <scheme val="minor"/>
      </rPr>
      <t xml:space="preserve">   </t>
    </r>
    <r>
      <rPr>
        <sz val="11"/>
        <color theme="1"/>
        <rFont val="Calibri"/>
        <family val="2"/>
        <scheme val="minor"/>
      </rPr>
      <t>Aangewezen persoon/team voor MVO</t>
    </r>
  </si>
  <si>
    <r>
      <t>o</t>
    </r>
    <r>
      <rPr>
        <sz val="7"/>
        <color indexed="8"/>
        <rFont val="Calibri"/>
        <family val="2"/>
        <scheme val="minor"/>
      </rPr>
      <t xml:space="preserve">   </t>
    </r>
    <r>
      <rPr>
        <sz val="11"/>
        <color theme="1"/>
        <rFont val="Calibri"/>
        <family val="2"/>
        <scheme val="minor"/>
      </rPr>
      <t>Duurzaamheid deel van marketingstrategie/communicatieplan</t>
    </r>
  </si>
  <si>
    <r>
      <t>o</t>
    </r>
    <r>
      <rPr>
        <sz val="7"/>
        <color indexed="8"/>
        <rFont val="Calibri"/>
        <family val="2"/>
        <scheme val="minor"/>
      </rPr>
      <t xml:space="preserve">   </t>
    </r>
    <r>
      <rPr>
        <sz val="11"/>
        <color theme="1"/>
        <rFont val="Calibri"/>
        <family val="2"/>
        <scheme val="minor"/>
      </rPr>
      <t>Transparantie/verantwoording over keuzes binnen duurzaamheid beschikbaar (voor personeel en klanten)</t>
    </r>
  </si>
  <si>
    <r>
      <t>o</t>
    </r>
    <r>
      <rPr>
        <sz val="7"/>
        <color indexed="8"/>
        <rFont val="Calibri"/>
        <family val="2"/>
        <scheme val="minor"/>
      </rPr>
      <t xml:space="preserve">   </t>
    </r>
    <r>
      <rPr>
        <sz val="11"/>
        <color theme="1"/>
        <rFont val="Calibri"/>
        <family val="2"/>
        <scheme val="minor"/>
      </rPr>
      <t>Jaarlijks stakeholderdialogen (met eigenaars, aandeelhouders etc.) over het duurzaamheidsbeleid</t>
    </r>
  </si>
  <si>
    <r>
      <t>o</t>
    </r>
    <r>
      <rPr>
        <sz val="7"/>
        <color indexed="8"/>
        <rFont val="Calibri"/>
        <family val="2"/>
        <scheme val="minor"/>
      </rPr>
      <t xml:space="preserve">   </t>
    </r>
    <r>
      <rPr>
        <sz val="11"/>
        <color theme="1"/>
        <rFont val="Calibri"/>
        <family val="2"/>
        <scheme val="minor"/>
      </rPr>
      <t>Samenwerkingen met andere veterinaire praktijken</t>
    </r>
  </si>
  <si>
    <r>
      <t>o</t>
    </r>
    <r>
      <rPr>
        <sz val="7"/>
        <color indexed="8"/>
        <rFont val="Calibri"/>
        <family val="2"/>
        <scheme val="minor"/>
      </rPr>
      <t xml:space="preserve">   </t>
    </r>
    <r>
      <rPr>
        <sz val="11"/>
        <color theme="1"/>
        <rFont val="Calibri"/>
        <family val="2"/>
        <scheme val="minor"/>
      </rPr>
      <t>Educatie werknemers over duurzaamheid</t>
    </r>
  </si>
  <si>
    <r>
      <t>o</t>
    </r>
    <r>
      <rPr>
        <sz val="7"/>
        <color indexed="8"/>
        <rFont val="Calibri"/>
        <family val="2"/>
        <scheme val="minor"/>
      </rPr>
      <t xml:space="preserve">   </t>
    </r>
    <r>
      <rPr>
        <sz val="11"/>
        <color theme="1"/>
        <rFont val="Calibri"/>
        <family val="2"/>
        <scheme val="minor"/>
      </rPr>
      <t>Nulmeting voor ten minste energieverbruik, waterverbruik en afval</t>
    </r>
  </si>
  <si>
    <r>
      <t>o</t>
    </r>
    <r>
      <rPr>
        <sz val="7"/>
        <color indexed="8"/>
        <rFont val="Calibri"/>
        <family val="2"/>
        <scheme val="minor"/>
      </rPr>
      <t xml:space="preserve">   </t>
    </r>
    <r>
      <rPr>
        <sz val="11"/>
        <color theme="1"/>
        <rFont val="Calibri"/>
        <family val="2"/>
        <scheme val="minor"/>
      </rPr>
      <t>Tweemaal per jaar nieuwe metingen van ten minste energieverbruik, waterverbruik en afval om vorderingen te bewaken</t>
    </r>
  </si>
  <si>
    <r>
      <t>o</t>
    </r>
    <r>
      <rPr>
        <sz val="7"/>
        <color indexed="8"/>
        <rFont val="Calibri"/>
        <family val="2"/>
        <scheme val="minor"/>
      </rPr>
      <t xml:space="preserve">   </t>
    </r>
    <r>
      <rPr>
        <sz val="11"/>
        <color theme="1"/>
        <rFont val="Calibri"/>
        <family val="2"/>
        <scheme val="minor"/>
      </rPr>
      <t>Sponsoring/steunen/bijdragen aan lokale initiatieven (3 per jaar)</t>
    </r>
  </si>
  <si>
    <r>
      <t>o</t>
    </r>
    <r>
      <rPr>
        <sz val="7"/>
        <color indexed="8"/>
        <rFont val="Calibri"/>
        <family val="2"/>
        <scheme val="minor"/>
      </rPr>
      <t xml:space="preserve">   </t>
    </r>
    <r>
      <rPr>
        <sz val="11"/>
        <color theme="1"/>
        <rFont val="Calibri"/>
        <family val="2"/>
        <scheme val="minor"/>
      </rPr>
      <t>Organisatie actie-/doe-/meeloopdagen</t>
    </r>
  </si>
  <si>
    <r>
      <t>o</t>
    </r>
    <r>
      <rPr>
        <sz val="7"/>
        <color indexed="8"/>
        <rFont val="Calibri"/>
        <family val="2"/>
        <scheme val="minor"/>
      </rPr>
      <t xml:space="preserve">   </t>
    </r>
    <r>
      <rPr>
        <sz val="11"/>
        <color theme="1"/>
        <rFont val="Calibri"/>
        <family val="2"/>
        <scheme val="minor"/>
      </rPr>
      <t>Educatie scholen (bijv. beroepenmarkt, les dierenwelzijn)</t>
    </r>
  </si>
  <si>
    <r>
      <t>o</t>
    </r>
    <r>
      <rPr>
        <sz val="7"/>
        <color indexed="8"/>
        <rFont val="Calibri"/>
        <family val="2"/>
        <scheme val="minor"/>
      </rPr>
      <t xml:space="preserve">   </t>
    </r>
    <r>
      <rPr>
        <sz val="11"/>
        <color indexed="8"/>
        <rFont val="Calibri"/>
        <family val="2"/>
        <scheme val="minor"/>
      </rPr>
      <t>Halfbestrating</t>
    </r>
  </si>
  <si>
    <r>
      <t>o</t>
    </r>
    <r>
      <rPr>
        <sz val="7"/>
        <color indexed="8"/>
        <rFont val="Calibri"/>
        <family val="2"/>
        <scheme val="minor"/>
      </rPr>
      <t xml:space="preserve">   </t>
    </r>
    <r>
      <rPr>
        <sz val="11"/>
        <color indexed="8"/>
        <rFont val="Calibri"/>
        <family val="2"/>
        <scheme val="minor"/>
      </rPr>
      <t>Insectenhotel</t>
    </r>
  </si>
  <si>
    <r>
      <t>o</t>
    </r>
    <r>
      <rPr>
        <sz val="7"/>
        <color indexed="8"/>
        <rFont val="Calibri"/>
        <family val="2"/>
        <scheme val="minor"/>
      </rPr>
      <t xml:space="preserve">   </t>
    </r>
    <r>
      <rPr>
        <sz val="11"/>
        <color indexed="8"/>
        <rFont val="Calibri"/>
        <family val="2"/>
        <scheme val="minor"/>
      </rPr>
      <t>Bijenbloemen (bloeiboog)</t>
    </r>
  </si>
  <si>
    <r>
      <t>o</t>
    </r>
    <r>
      <rPr>
        <sz val="7"/>
        <color indexed="8"/>
        <rFont val="Calibri"/>
        <family val="2"/>
        <scheme val="minor"/>
      </rPr>
      <t xml:space="preserve">   </t>
    </r>
    <r>
      <rPr>
        <sz val="11"/>
        <color indexed="8"/>
        <rFont val="Calibri"/>
        <family val="2"/>
        <scheme val="minor"/>
      </rPr>
      <t>Bewuste plantkeuze (inheemse soorten)</t>
    </r>
  </si>
  <si>
    <r>
      <t>o</t>
    </r>
    <r>
      <rPr>
        <sz val="7"/>
        <color indexed="8"/>
        <rFont val="Calibri"/>
        <family val="2"/>
        <scheme val="minor"/>
      </rPr>
      <t xml:space="preserve">   </t>
    </r>
    <r>
      <rPr>
        <sz val="11"/>
        <color indexed="8"/>
        <rFont val="Calibri"/>
        <family val="2"/>
        <scheme val="minor"/>
      </rPr>
      <t>Natuurlijke haag</t>
    </r>
  </si>
  <si>
    <r>
      <t>o</t>
    </r>
    <r>
      <rPr>
        <sz val="7"/>
        <color indexed="8"/>
        <rFont val="Calibri"/>
        <family val="2"/>
        <scheme val="minor"/>
      </rPr>
      <t xml:space="preserve">   </t>
    </r>
    <r>
      <rPr>
        <sz val="11"/>
        <color indexed="8"/>
        <rFont val="Calibri"/>
        <family val="2"/>
        <scheme val="minor"/>
      </rPr>
      <t>Bomen</t>
    </r>
  </si>
  <si>
    <r>
      <t>o</t>
    </r>
    <r>
      <rPr>
        <sz val="7"/>
        <color indexed="8"/>
        <rFont val="Calibri"/>
        <family val="2"/>
        <scheme val="minor"/>
      </rPr>
      <t xml:space="preserve">   </t>
    </r>
    <r>
      <rPr>
        <sz val="11"/>
        <color indexed="8"/>
        <rFont val="Calibri"/>
        <family val="2"/>
        <scheme val="minor"/>
      </rPr>
      <t>Geen onkruid- en ongediertebestrijding</t>
    </r>
  </si>
  <si>
    <r>
      <t>o</t>
    </r>
    <r>
      <rPr>
        <sz val="7"/>
        <color indexed="8"/>
        <rFont val="Calibri"/>
        <family val="2"/>
        <scheme val="minor"/>
      </rPr>
      <t xml:space="preserve">   </t>
    </r>
    <r>
      <rPr>
        <sz val="11"/>
        <color indexed="8"/>
        <rFont val="Calibri"/>
        <family val="2"/>
        <scheme val="minor"/>
      </rPr>
      <t>Groen dak</t>
    </r>
  </si>
  <si>
    <r>
      <t>o</t>
    </r>
    <r>
      <rPr>
        <sz val="7"/>
        <color indexed="8"/>
        <rFont val="Calibri"/>
        <family val="2"/>
        <scheme val="minor"/>
      </rPr>
      <t xml:space="preserve">   </t>
    </r>
    <r>
      <rPr>
        <sz val="11"/>
        <color indexed="8"/>
        <rFont val="Calibri"/>
        <family val="2"/>
        <scheme val="minor"/>
      </rPr>
      <t>Groene gevel</t>
    </r>
  </si>
  <si>
    <r>
      <t>o</t>
    </r>
    <r>
      <rPr>
        <sz val="7"/>
        <color indexed="8"/>
        <rFont val="Calibri"/>
        <family val="2"/>
        <scheme val="minor"/>
      </rPr>
      <t xml:space="preserve">   </t>
    </r>
    <r>
      <rPr>
        <sz val="11"/>
        <color indexed="8"/>
        <rFont val="Calibri"/>
        <family val="2"/>
        <scheme val="minor"/>
      </rPr>
      <t>Sturing/opvang regenwater (tegen overlast tijdens overmatige regenval of droogte)</t>
    </r>
  </si>
  <si>
    <r>
      <t>o</t>
    </r>
    <r>
      <rPr>
        <sz val="7"/>
        <color indexed="8"/>
        <rFont val="Calibri"/>
        <family val="2"/>
        <scheme val="minor"/>
      </rPr>
      <t xml:space="preserve">   </t>
    </r>
    <r>
      <rPr>
        <sz val="11"/>
        <color indexed="8"/>
        <rFont val="Calibri"/>
        <family val="2"/>
        <scheme val="minor"/>
      </rPr>
      <t>Antibioticabeleid (medicijnresten in omgeving beperken)</t>
    </r>
  </si>
  <si>
    <r>
      <t>o</t>
    </r>
    <r>
      <rPr>
        <sz val="7"/>
        <color indexed="8"/>
        <rFont val="Calibri"/>
        <family val="2"/>
        <scheme val="minor"/>
      </rPr>
      <t xml:space="preserve">   </t>
    </r>
    <r>
      <rPr>
        <sz val="11"/>
        <color indexed="8"/>
        <rFont val="Calibri"/>
        <family val="2"/>
        <scheme val="minor"/>
      </rPr>
      <t>Beleid anti-parasitaire middelen (medicijnresten in omgeving beperken)</t>
    </r>
  </si>
  <si>
    <t>Verschillende ruimtes apart verwarmen (zoneregeling)</t>
  </si>
  <si>
    <t>Tochtsluis voordeur</t>
  </si>
  <si>
    <t>Automatisch sluitende deuren</t>
  </si>
  <si>
    <t>Verlichting automatisch aan/uit middels sensoren</t>
  </si>
  <si>
    <t>Behandeltafels op hoogte verstelbaar</t>
  </si>
  <si>
    <t>De CO2 rekentool is gebasseerd op emissiefactoren van 2023</t>
  </si>
  <si>
    <t>Bekijk hier de emissiefactoren</t>
  </si>
  <si>
    <t>Gasverbruik*</t>
  </si>
  <si>
    <t>Stroomverbruik*</t>
  </si>
  <si>
    <t>Waterverbruik**</t>
  </si>
  <si>
    <t>Uw praktijk</t>
  </si>
  <si>
    <t xml:space="preserve">Hoeveel van het stroomverbruik wordt door eigen opwek aangeleverd (d.m.v. zonnepanelen, windturbines,  etc.)? </t>
  </si>
  <si>
    <r>
      <t>Wat is het jaarlijkse gasverbruik van de praktijk (</t>
    </r>
    <r>
      <rPr>
        <b/>
        <sz val="11"/>
        <color theme="1"/>
        <rFont val="Calibri"/>
        <family val="2"/>
        <scheme val="minor"/>
      </rPr>
      <t>M</t>
    </r>
    <r>
      <rPr>
        <b/>
        <vertAlign val="superscript"/>
        <sz val="11"/>
        <color theme="1"/>
        <rFont val="Calibri"/>
        <family val="2"/>
        <scheme val="minor"/>
      </rPr>
      <t>3</t>
    </r>
    <r>
      <rPr>
        <sz val="11"/>
        <color theme="1"/>
        <rFont val="Calibri"/>
        <family val="2"/>
        <scheme val="minor"/>
      </rPr>
      <t>)</t>
    </r>
  </si>
  <si>
    <r>
      <t>Wat is het jaarlijkse stroomverbruik van de praktijk? (</t>
    </r>
    <r>
      <rPr>
        <b/>
        <sz val="11"/>
        <color theme="1"/>
        <rFont val="Calibri"/>
        <family val="2"/>
        <scheme val="minor"/>
      </rPr>
      <t>KWh</t>
    </r>
    <r>
      <rPr>
        <sz val="11"/>
        <color theme="1"/>
        <rFont val="Calibri"/>
        <family val="2"/>
        <scheme val="minor"/>
      </rPr>
      <t>)</t>
    </r>
  </si>
  <si>
    <r>
      <t>Wat is het jaarlijks waterverbruik van de kliniek? (in M</t>
    </r>
    <r>
      <rPr>
        <vertAlign val="superscript"/>
        <sz val="11"/>
        <color indexed="8"/>
        <rFont val="Calibri"/>
        <family val="2"/>
      </rPr>
      <t>3</t>
    </r>
    <r>
      <rPr>
        <sz val="11"/>
        <color indexed="8"/>
        <rFont val="Calibri"/>
        <family val="2"/>
      </rPr>
      <t>)</t>
    </r>
  </si>
  <si>
    <t>Periodiek lekkagecontrole (wanneer nodig zo snel mogelijk repareren)</t>
  </si>
  <si>
    <t>Overige:</t>
  </si>
  <si>
    <t>Zelfregelende roosters</t>
  </si>
  <si>
    <t>Mechanische ventilatie</t>
  </si>
  <si>
    <t>Ventilatie-unit(s) (decentrale balansventilatie)</t>
  </si>
  <si>
    <t>Centrale balansventilatie</t>
  </si>
  <si>
    <r>
      <t>CO</t>
    </r>
    <r>
      <rPr>
        <vertAlign val="subscript"/>
        <sz val="11"/>
        <color indexed="8"/>
        <rFont val="Calibri"/>
        <family val="2"/>
        <scheme val="minor"/>
      </rPr>
      <t>2</t>
    </r>
    <r>
      <rPr>
        <sz val="11"/>
        <color theme="1"/>
        <rFont val="Calibri"/>
        <family val="2"/>
        <scheme val="minor"/>
      </rPr>
      <t>-meter(s) ter controle</t>
    </r>
  </si>
  <si>
    <t>Stimuleren overgebleven medicijnen inleveren (communicatie over de mogelijkheden, bijv. mondeling of via posters)</t>
  </si>
  <si>
    <t>Er is een duidelijk omschreven retournamebeleid voor medicijnen.</t>
  </si>
  <si>
    <t xml:space="preserve">  Er is een duidelijk omschreven retournamebeleid voor medicijnen.</t>
  </si>
  <si>
    <t>Eigenaren worden actief geïnformeerd over de bezwaren van medicijnen in het riool</t>
  </si>
  <si>
    <t>Natuurlijke ventilatie (ramen, gewone roosters)</t>
  </si>
  <si>
    <t>Er zijn CO2-meter(s) ter controle</t>
  </si>
  <si>
    <r>
      <rPr>
        <sz val="7"/>
        <color indexed="8"/>
        <rFont val="Calibri"/>
        <family val="2"/>
        <scheme val="minor"/>
      </rPr>
      <t>(</t>
    </r>
    <r>
      <rPr>
        <sz val="11"/>
        <color indexed="8"/>
        <rFont val="Calibri"/>
        <family val="2"/>
        <scheme val="minor"/>
      </rPr>
      <t>Bijna) nooit</t>
    </r>
  </si>
  <si>
    <t>Soms</t>
  </si>
  <si>
    <t>Regelmatig</t>
  </si>
  <si>
    <t>(Bijna) altijd</t>
  </si>
  <si>
    <t>Nee</t>
  </si>
  <si>
    <t>Ja, tot 50%</t>
  </si>
  <si>
    <t>Ja, alleen duurzame energie</t>
  </si>
  <si>
    <t>Ja, meer dan 50%</t>
  </si>
  <si>
    <t>N.v.t.</t>
  </si>
  <si>
    <t>Tot 50%</t>
  </si>
  <si>
    <t>Meer dan 50%</t>
  </si>
  <si>
    <t>100% (evt. opslag of teruglevering)</t>
  </si>
  <si>
    <t>Aardgas</t>
  </si>
  <si>
    <t>Groen biogas</t>
  </si>
  <si>
    <t>Elektrische warmtepomp</t>
  </si>
  <si>
    <t>Hybride warmtepomp</t>
  </si>
  <si>
    <t>Warmtenet op aardgas</t>
  </si>
  <si>
    <t>Warmtenet met duurzame bron</t>
  </si>
  <si>
    <t>Elektrische verwarming</t>
  </si>
  <si>
    <t>Enkel glas</t>
  </si>
  <si>
    <t>Dubbel glas</t>
  </si>
  <si>
    <t>HR++</t>
  </si>
  <si>
    <t>Triple glas</t>
  </si>
  <si>
    <t>Vacuümglas</t>
  </si>
  <si>
    <t>Minimaal 80% LED-verlichting</t>
  </si>
  <si>
    <t>Deurdrangers/automatisch sluitende deuren</t>
  </si>
  <si>
    <t>Lichtsensoren</t>
  </si>
  <si>
    <t>Sluis voordeur</t>
  </si>
  <si>
    <t>Verschillende ruimtes apart verwarmen</t>
  </si>
  <si>
    <t>Specifieke ruimte verwarmen met duurzame airco/elektrische verwarming</t>
  </si>
  <si>
    <r>
      <rPr>
        <sz val="7"/>
        <color indexed="8"/>
        <rFont val="Calibri"/>
        <family val="2"/>
        <scheme val="minor"/>
      </rPr>
      <t>D</t>
    </r>
    <r>
      <rPr>
        <sz val="11"/>
        <color indexed="8"/>
        <rFont val="Calibri"/>
        <family val="2"/>
        <scheme val="minor"/>
      </rPr>
      <t>oormeten stroomverbruik</t>
    </r>
  </si>
  <si>
    <t>Niet vastgesteld</t>
  </si>
  <si>
    <t>A+++++</t>
  </si>
  <si>
    <t>A+++</t>
  </si>
  <si>
    <t>A++</t>
  </si>
  <si>
    <t>A+</t>
  </si>
  <si>
    <t>A</t>
  </si>
  <si>
    <t>B</t>
  </si>
  <si>
    <t>C</t>
  </si>
  <si>
    <t>D</t>
  </si>
  <si>
    <t>E</t>
  </si>
  <si>
    <t>F</t>
  </si>
  <si>
    <t xml:space="preserve">G </t>
  </si>
  <si>
    <t>Water*</t>
  </si>
  <si>
    <t>Medicijnresten in water beperken door urine/feces op te vangen en op de juiste manier af te voeren (bijv. na gebruik contrastvloeistof)</t>
  </si>
  <si>
    <t>Geen schoonmaak van medicijnverpakkingen of -flesjes (zo min mogelijk resten in de afvoer)</t>
  </si>
  <si>
    <t>In deze pijler staan vragen met betrekking tot de luchtkwaliteit van de kliniek. Na het invullen van deze pijler zie je de resultaten in het tabblad 'Resultaat'. Zo kun je zien wat jouw over-all score is en waar nog winst te behalen valt.</t>
  </si>
  <si>
    <t>Restafval</t>
  </si>
  <si>
    <t>Afspraken met leverancier zodat er efficiënter en/of duurzamer geproduceerd kan worden</t>
  </si>
  <si>
    <t>Leverancier/bedrijf van inkoop doet aan MVO</t>
  </si>
  <si>
    <t>Wormenhotel/compostbak voor GFT afval van medewerkers</t>
  </si>
  <si>
    <t>Een handvat voor retournamebeleid dat heruitgifte mogelijk maakt bestaat (nog) niet. Wettelijk gezien is er ruimte om als dierenkliniek retour medicatie opnieuw uit te geven (anders dan humaan). Je moet daarbij zelf de overweging maken of de medicatie geschikt is voor heruitgifte. Voorbeeldcriteria zijn: inschatting bewaarcondities en onaangebroken verpakking.</t>
  </si>
  <si>
    <t>Antibioticabeleid (medicijnresten in omgeving beperken door restrictief en selectief voorschrijven)</t>
  </si>
  <si>
    <t>Beleid anti-parasitaire middelen (medicijnresten in omgeving beperken door restrictief en selectief voorschrijven)</t>
  </si>
  <si>
    <t>MVO/duurzaamheidsbeleid schriftelijk vastgelegd</t>
  </si>
  <si>
    <t>Duurzaamheidsdoelstellingen schriftelijk vastgelegd (inclusief tijdsplanning)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</si>
</sst>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
    <numFmt numFmtId="165" formatCode="0.0"/>
  </numFmts>
  <fonts count="55">
    <font>
      <sz val="11"/>
      <color theme="1"/>
      <name val="Calibri"/>
      <family val="2"/>
      <scheme val="minor"/>
    </font>
    <font>
      <sz val="11"/>
      <color indexed="8"/>
      <name val="Calibri"/>
      <family val="2"/>
    </font>
    <font>
      <vertAlign val="superscript"/>
      <sz val="11"/>
      <color indexed="8"/>
      <name val="Calibri"/>
      <family val="2"/>
    </font>
    <font>
      <sz val="9"/>
      <color indexed="81"/>
      <name val="Tahoma"/>
      <family val="2"/>
    </font>
    <font>
      <b/>
      <sz val="9"/>
      <color indexed="81"/>
      <name val="Tahoma"/>
      <family val="2"/>
    </font>
    <font>
      <u/>
      <sz val="11"/>
      <color theme="10"/>
      <name val="Calibri"/>
      <family val="2"/>
      <scheme val="minor"/>
    </font>
    <font>
      <i/>
      <sz val="11"/>
      <color theme="1"/>
      <name val="Calibri"/>
      <family val="2"/>
      <scheme val="minor"/>
    </font>
    <font>
      <sz val="11"/>
      <color theme="1"/>
      <name val="Courier New"/>
      <family val="1"/>
    </font>
    <font>
      <sz val="11"/>
      <color rgb="FF000000"/>
      <name val="Calibri"/>
      <family val="2"/>
      <scheme val="minor"/>
    </font>
    <font>
      <sz val="11"/>
      <color rgb="FF000000"/>
      <name val="Courier New"/>
      <family val="1"/>
    </font>
    <font>
      <sz val="11"/>
      <color rgb="FFED7D31"/>
      <name val="Calibri"/>
      <family val="2"/>
      <scheme val="minor"/>
    </font>
    <font>
      <b/>
      <sz val="11"/>
      <color theme="1"/>
      <name val="Calibri"/>
      <family val="2"/>
      <scheme val="minor"/>
    </font>
    <font>
      <sz val="12"/>
      <color theme="1"/>
      <name val="Courier New"/>
      <family val="1"/>
    </font>
    <font>
      <sz val="18"/>
      <color theme="1"/>
      <name val="Calibri"/>
      <family val="2"/>
      <scheme val="minor"/>
    </font>
    <font>
      <b/>
      <sz val="18"/>
      <color theme="1"/>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b/>
      <sz val="12"/>
      <color theme="9"/>
      <name val="Calibri"/>
      <family val="2"/>
      <scheme val="minor"/>
    </font>
    <font>
      <sz val="12"/>
      <color theme="9"/>
      <name val="Calibri"/>
      <family val="2"/>
      <scheme val="minor"/>
    </font>
    <font>
      <b/>
      <sz val="12"/>
      <color theme="1"/>
      <name val="Calibri (Hoofdtekst)"/>
    </font>
    <font>
      <b/>
      <sz val="12"/>
      <color theme="1"/>
      <name val="Calibri"/>
      <family val="2"/>
      <scheme val="minor"/>
    </font>
    <font>
      <i/>
      <sz val="12"/>
      <color theme="1"/>
      <name val="Calibri"/>
      <family val="2"/>
      <scheme val="minor"/>
    </font>
    <font>
      <u/>
      <sz val="11"/>
      <color theme="1"/>
      <name val="Calibri"/>
      <family val="2"/>
      <scheme val="minor"/>
    </font>
    <font>
      <u/>
      <sz val="11"/>
      <name val="Calibri"/>
      <family val="2"/>
      <scheme val="minor"/>
    </font>
    <font>
      <sz val="11"/>
      <color theme="1"/>
      <name val="Calibri"/>
      <family val="2"/>
      <scheme val="minor"/>
    </font>
    <font>
      <vertAlign val="superscript"/>
      <sz val="11"/>
      <color theme="1"/>
      <name val="Calibri"/>
      <family val="2"/>
      <scheme val="minor"/>
    </font>
    <font>
      <b/>
      <vertAlign val="subscript"/>
      <sz val="14"/>
      <color theme="1"/>
      <name val="Calibri"/>
      <family val="2"/>
      <scheme val="minor"/>
    </font>
    <font>
      <b/>
      <sz val="20"/>
      <name val="Calibri"/>
      <family val="2"/>
      <scheme val="minor"/>
    </font>
    <font>
      <b/>
      <vertAlign val="subscript"/>
      <sz val="20"/>
      <name val="Calibri"/>
      <family val="2"/>
      <scheme val="minor"/>
    </font>
    <font>
      <b/>
      <sz val="13"/>
      <color theme="1"/>
      <name val="Calibri"/>
      <family val="2"/>
      <scheme val="minor"/>
    </font>
    <font>
      <b/>
      <vertAlign val="superscript"/>
      <sz val="13"/>
      <color theme="1"/>
      <name val="Calibri"/>
      <family val="2"/>
      <scheme val="minor"/>
    </font>
    <font>
      <b/>
      <i/>
      <sz val="12"/>
      <color theme="1"/>
      <name val="Calibri"/>
      <family val="2"/>
      <scheme val="minor"/>
    </font>
    <font>
      <b/>
      <sz val="15"/>
      <color theme="9" tint="-0.499984740745262"/>
      <name val="Calibri"/>
      <family val="2"/>
      <scheme val="minor"/>
    </font>
    <font>
      <b/>
      <u/>
      <sz val="14"/>
      <color theme="1"/>
      <name val="Calibri"/>
      <family val="2"/>
      <scheme val="minor"/>
    </font>
    <font>
      <b/>
      <u/>
      <vertAlign val="subscript"/>
      <sz val="14"/>
      <color theme="1"/>
      <name val="Calibri"/>
      <family val="2"/>
      <scheme val="minor"/>
    </font>
    <font>
      <sz val="11"/>
      <color theme="0"/>
      <name val="Calibri"/>
      <family val="2"/>
      <scheme val="minor"/>
    </font>
    <font>
      <b/>
      <sz val="10"/>
      <color theme="1"/>
      <name val="Calibri"/>
      <family val="2"/>
      <scheme val="minor"/>
    </font>
    <font>
      <u/>
      <vertAlign val="subscript"/>
      <sz val="11"/>
      <name val="Calibri"/>
      <family val="2"/>
      <scheme val="minor"/>
    </font>
    <font>
      <b/>
      <sz val="15"/>
      <color theme="1"/>
      <name val="Calibri"/>
      <family val="2"/>
      <scheme val="minor"/>
    </font>
    <font>
      <b/>
      <i/>
      <sz val="14"/>
      <color theme="1"/>
      <name val="Calibri"/>
      <family val="2"/>
      <scheme val="minor"/>
    </font>
    <font>
      <sz val="8"/>
      <color theme="1"/>
      <name val="Calibri"/>
      <family val="2"/>
      <scheme val="minor"/>
    </font>
    <font>
      <b/>
      <u/>
      <sz val="11"/>
      <color theme="10"/>
      <name val="Calibri"/>
      <family val="2"/>
      <scheme val="minor"/>
    </font>
    <font>
      <sz val="12"/>
      <color theme="1"/>
      <name val="Calibri"/>
      <family val="2"/>
      <scheme val="minor"/>
    </font>
    <font>
      <sz val="16"/>
      <color rgb="FF5C913C"/>
      <name val="Calibri"/>
      <family val="2"/>
      <scheme val="minor"/>
    </font>
    <font>
      <sz val="7"/>
      <color indexed="8"/>
      <name val="Calibri"/>
      <family val="2"/>
      <scheme val="minor"/>
    </font>
    <font>
      <sz val="11"/>
      <color indexed="8"/>
      <name val="Calibri"/>
      <family val="2"/>
      <scheme val="minor"/>
    </font>
    <font>
      <vertAlign val="superscript"/>
      <sz val="11"/>
      <color indexed="8"/>
      <name val="Calibri"/>
      <family val="2"/>
      <scheme val="minor"/>
    </font>
    <font>
      <vertAlign val="subscript"/>
      <sz val="11"/>
      <color indexed="8"/>
      <name val="Calibri"/>
      <family val="2"/>
      <scheme val="minor"/>
    </font>
    <font>
      <sz val="13"/>
      <color rgb="FF70AD47"/>
      <name val="Calibri"/>
      <family val="2"/>
      <scheme val="minor"/>
    </font>
    <font>
      <i/>
      <sz val="11"/>
      <color indexed="8"/>
      <name val="Calibri"/>
      <family val="2"/>
      <scheme val="minor"/>
    </font>
    <font>
      <b/>
      <sz val="14"/>
      <name val="Calibri"/>
      <family val="2"/>
      <scheme val="minor"/>
    </font>
    <font>
      <sz val="16"/>
      <color theme="1"/>
      <name val="Calibri"/>
      <family val="2"/>
      <scheme val="minor"/>
    </font>
    <font>
      <b/>
      <vertAlign val="superscript"/>
      <sz val="11"/>
      <color theme="1"/>
      <name val="Calibri"/>
      <family val="2"/>
      <scheme val="minor"/>
    </font>
    <font>
      <sz val="12"/>
      <color rgb="FF222222"/>
      <name val="Arial"/>
      <family val="2"/>
    </font>
  </fonts>
  <fills count="8">
    <fill>
      <patternFill patternType="none"/>
    </fill>
    <fill>
      <patternFill patternType="gray125"/>
    </fill>
    <fill>
      <patternFill patternType="solid">
        <fgColor rgb="FF70AD47"/>
        <bgColor indexed="64"/>
      </patternFill>
    </fill>
    <fill>
      <patternFill patternType="solid">
        <fgColor rgb="FFE2EFDA"/>
        <bgColor indexed="64"/>
      </patternFill>
    </fill>
    <fill>
      <patternFill patternType="solid">
        <fgColor theme="9" tint="0.79998168889431442"/>
        <bgColor indexed="64"/>
      </patternFill>
    </fill>
    <fill>
      <patternFill patternType="solid">
        <fgColor theme="0" tint="-0.14996795556505021"/>
        <bgColor indexed="64"/>
      </patternFill>
    </fill>
    <fill>
      <patternFill patternType="solid">
        <fgColor theme="5" tint="0.59996337778862885"/>
        <bgColor indexed="64"/>
      </patternFill>
    </fill>
    <fill>
      <patternFill patternType="solid">
        <fgColor rgb="FFD9D9D9"/>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auto="1"/>
      </left>
      <right style="double">
        <color auto="1"/>
      </right>
      <top style="double">
        <color auto="1"/>
      </top>
      <bottom/>
      <diagonal/>
    </border>
  </borders>
  <cellStyleXfs count="3">
    <xf numFmtId="0" fontId="0" fillId="0" borderId="0"/>
    <xf numFmtId="0" fontId="5" fillId="0" borderId="0" applyNumberFormat="0" applyFill="0" applyBorder="0" applyAlignment="0" applyProtection="0"/>
    <xf numFmtId="9" fontId="25" fillId="0" borderId="0" applyFont="0" applyFill="0" applyBorder="0" applyAlignment="0" applyProtection="0"/>
  </cellStyleXfs>
  <cellXfs count="307">
    <xf numFmtId="0" fontId="0" fillId="0" borderId="0" xfId="0"/>
    <xf numFmtId="0" fontId="0" fillId="0" borderId="0" xfId="0" applyAlignment="1">
      <alignment vertical="center"/>
    </xf>
    <xf numFmtId="0" fontId="0" fillId="0" borderId="0" xfId="0" applyAlignment="1">
      <alignment horizontal="left" vertical="center"/>
    </xf>
    <xf numFmtId="0" fontId="6" fillId="0" borderId="0" xfId="0" applyFont="1" applyAlignment="1">
      <alignment horizontal="left" vertical="center" indent="1"/>
    </xf>
    <xf numFmtId="0" fontId="7" fillId="0" borderId="0" xfId="0" applyFont="1" applyAlignment="1">
      <alignment horizontal="left" vertical="center" indent="1"/>
    </xf>
    <xf numFmtId="0" fontId="8" fillId="0" borderId="0" xfId="0" applyFont="1" applyAlignment="1">
      <alignment horizontal="left" vertical="center"/>
    </xf>
    <xf numFmtId="0" fontId="9" fillId="0" borderId="0" xfId="0" applyFont="1" applyAlignment="1">
      <alignment horizontal="left" vertical="center" indent="1"/>
    </xf>
    <xf numFmtId="0" fontId="0" fillId="0" borderId="0" xfId="0" applyAlignment="1">
      <alignment horizontal="right"/>
    </xf>
    <xf numFmtId="0" fontId="10" fillId="0" borderId="0" xfId="0" applyFont="1" applyAlignment="1">
      <alignment horizontal="left" vertical="center"/>
    </xf>
    <xf numFmtId="0" fontId="10" fillId="0" borderId="0" xfId="0" applyFont="1" applyAlignment="1">
      <alignment vertical="center"/>
    </xf>
    <xf numFmtId="0" fontId="11" fillId="0" borderId="0" xfId="0" applyFont="1" applyAlignment="1">
      <alignment horizontal="left" vertical="center" indent="1"/>
    </xf>
    <xf numFmtId="0" fontId="6" fillId="0" borderId="0" xfId="0" applyFont="1" applyAlignment="1">
      <alignment horizontal="left" vertical="center"/>
    </xf>
    <xf numFmtId="0" fontId="12" fillId="0" borderId="0" xfId="0" applyFont="1" applyAlignment="1">
      <alignment horizontal="left" vertical="center" indent="1"/>
    </xf>
    <xf numFmtId="0" fontId="0" fillId="0" borderId="0" xfId="0" applyAlignment="1">
      <alignment horizontal="center"/>
    </xf>
    <xf numFmtId="0" fontId="13" fillId="0" borderId="0" xfId="0" applyFont="1"/>
    <xf numFmtId="0" fontId="0" fillId="0" borderId="0" xfId="0" applyAlignment="1">
      <alignment wrapText="1"/>
    </xf>
    <xf numFmtId="0" fontId="0" fillId="0" borderId="0" xfId="0" applyAlignment="1">
      <alignment vertical="top" wrapText="1"/>
    </xf>
    <xf numFmtId="0" fontId="0" fillId="0" borderId="0" xfId="0" applyAlignment="1">
      <alignment horizontal="center" vertical="center"/>
    </xf>
    <xf numFmtId="0" fontId="8" fillId="0" borderId="0" xfId="0" applyFont="1" applyAlignment="1">
      <alignment horizontal="left" vertical="center" wrapText="1"/>
    </xf>
    <xf numFmtId="0" fontId="14" fillId="0" borderId="0" xfId="0" applyFont="1"/>
    <xf numFmtId="0" fontId="0" fillId="2" borderId="0" xfId="0" applyFill="1"/>
    <xf numFmtId="0" fontId="0" fillId="2" borderId="0" xfId="0" applyFill="1" applyAlignment="1">
      <alignment wrapText="1"/>
    </xf>
    <xf numFmtId="0" fontId="0" fillId="3" borderId="0" xfId="0" applyFill="1" applyAlignment="1">
      <alignment horizontal="center" vertical="top"/>
    </xf>
    <xf numFmtId="0" fontId="0" fillId="3" borderId="0" xfId="0" applyFill="1"/>
    <xf numFmtId="0" fontId="15" fillId="3" borderId="0" xfId="0" applyFont="1" applyFill="1" applyAlignment="1">
      <alignment wrapText="1"/>
    </xf>
    <xf numFmtId="0" fontId="11" fillId="3" borderId="0" xfId="0" applyFont="1" applyFill="1" applyAlignment="1">
      <alignment wrapText="1"/>
    </xf>
    <xf numFmtId="0" fontId="0" fillId="3" borderId="0" xfId="0" applyFill="1" applyAlignment="1">
      <alignment wrapText="1"/>
    </xf>
    <xf numFmtId="0" fontId="14" fillId="3" borderId="0" xfId="0" applyFont="1" applyFill="1" applyAlignment="1">
      <alignment wrapText="1"/>
    </xf>
    <xf numFmtId="0" fontId="0" fillId="3" borderId="0" xfId="0" applyFill="1" applyAlignment="1">
      <alignment vertical="top" wrapText="1"/>
    </xf>
    <xf numFmtId="0" fontId="5" fillId="3" borderId="0" xfId="1" applyFill="1" applyAlignment="1">
      <alignment wrapText="1"/>
    </xf>
    <xf numFmtId="20" fontId="0" fillId="0" borderId="0" xfId="0" applyNumberFormat="1"/>
    <xf numFmtId="0" fontId="0" fillId="2" borderId="0" xfId="0" applyFill="1" applyAlignment="1">
      <alignment horizontal="center"/>
    </xf>
    <xf numFmtId="0" fontId="0" fillId="2" borderId="1" xfId="0" applyFill="1" applyBorder="1" applyAlignment="1">
      <alignment horizontal="center" vertical="center"/>
    </xf>
    <xf numFmtId="0" fontId="0" fillId="3" borderId="0" xfId="0" applyFill="1" applyAlignment="1">
      <alignment horizontal="center"/>
    </xf>
    <xf numFmtId="0" fontId="16" fillId="3" borderId="0" xfId="0" applyFont="1" applyFill="1" applyAlignment="1">
      <alignment wrapText="1"/>
    </xf>
    <xf numFmtId="0" fontId="17" fillId="3" borderId="1" xfId="0" applyFont="1" applyFill="1" applyBorder="1"/>
    <xf numFmtId="0" fontId="0" fillId="3" borderId="1" xfId="0" applyFill="1" applyBorder="1" applyAlignment="1">
      <alignment horizontal="center" vertical="center"/>
    </xf>
    <xf numFmtId="0" fontId="0" fillId="3" borderId="5" xfId="0" applyFill="1" applyBorder="1" applyAlignment="1">
      <alignment horizontal="center" vertical="center"/>
    </xf>
    <xf numFmtId="0" fontId="17" fillId="3" borderId="0" xfId="0" applyFont="1" applyFill="1" applyAlignment="1">
      <alignment wrapText="1"/>
    </xf>
    <xf numFmtId="0" fontId="0" fillId="3" borderId="0" xfId="0" applyFill="1" applyAlignment="1">
      <alignment horizontal="center" vertical="center"/>
    </xf>
    <xf numFmtId="0" fontId="0" fillId="2" borderId="0" xfId="0" applyFill="1" applyAlignment="1">
      <alignment horizontal="center" vertical="center"/>
    </xf>
    <xf numFmtId="0" fontId="0" fillId="2" borderId="1" xfId="0" applyFill="1" applyBorder="1" applyAlignment="1" applyProtection="1">
      <alignment horizontal="center" vertical="center"/>
      <protection locked="0"/>
    </xf>
    <xf numFmtId="0" fontId="17" fillId="3" borderId="14" xfId="0" applyFont="1" applyFill="1" applyBorder="1" applyAlignment="1">
      <alignment wrapText="1"/>
    </xf>
    <xf numFmtId="0" fontId="0" fillId="3" borderId="0" xfId="0" applyFill="1" applyAlignment="1">
      <alignment horizontal="left" vertical="top" wrapText="1"/>
    </xf>
    <xf numFmtId="0" fontId="8" fillId="3" borderId="15" xfId="0" applyFont="1" applyFill="1" applyBorder="1" applyAlignment="1">
      <alignment horizontal="left" vertical="top" wrapText="1"/>
    </xf>
    <xf numFmtId="0" fontId="0" fillId="3" borderId="12" xfId="0" applyFill="1" applyBorder="1" applyAlignment="1">
      <alignment horizontal="left" vertical="top" wrapText="1"/>
    </xf>
    <xf numFmtId="0" fontId="17" fillId="3" borderId="4" xfId="0" applyFont="1" applyFill="1" applyBorder="1" applyAlignment="1">
      <alignment wrapText="1"/>
    </xf>
    <xf numFmtId="0" fontId="8" fillId="3" borderId="13" xfId="0" applyFont="1" applyFill="1" applyBorder="1" applyAlignment="1">
      <alignment horizontal="left" vertical="center" wrapText="1"/>
    </xf>
    <xf numFmtId="0" fontId="0" fillId="3" borderId="12" xfId="0" applyFill="1" applyBorder="1" applyAlignment="1">
      <alignment vertical="top" wrapText="1"/>
    </xf>
    <xf numFmtId="0" fontId="0" fillId="3" borderId="14" xfId="0" applyFill="1" applyBorder="1" applyAlignment="1">
      <alignment horizontal="center" vertical="center"/>
    </xf>
    <xf numFmtId="0" fontId="18" fillId="3" borderId="0" xfId="0" applyFont="1" applyFill="1"/>
    <xf numFmtId="0" fontId="19" fillId="3" borderId="0" xfId="0" applyFont="1" applyFill="1"/>
    <xf numFmtId="0" fontId="13" fillId="3" borderId="0" xfId="0" applyFont="1" applyFill="1"/>
    <xf numFmtId="0" fontId="21" fillId="3" borderId="0" xfId="0" applyFont="1" applyFill="1"/>
    <xf numFmtId="0" fontId="22" fillId="3" borderId="0" xfId="0" applyFont="1" applyFill="1"/>
    <xf numFmtId="0" fontId="0" fillId="3" borderId="0" xfId="0" applyFill="1" applyAlignment="1">
      <alignment vertical="top"/>
    </xf>
    <xf numFmtId="0" fontId="19" fillId="2" borderId="0" xfId="0" applyFont="1" applyFill="1"/>
    <xf numFmtId="0" fontId="19" fillId="0" borderId="0" xfId="0" applyFont="1"/>
    <xf numFmtId="0" fontId="21" fillId="0" borderId="0" xfId="0" applyFont="1"/>
    <xf numFmtId="0" fontId="23" fillId="3" borderId="0" xfId="0" applyFont="1" applyFill="1" applyAlignment="1">
      <alignment wrapText="1"/>
    </xf>
    <xf numFmtId="0" fontId="24" fillId="3" borderId="0" xfId="1" applyFont="1" applyFill="1" applyAlignment="1">
      <alignment wrapText="1"/>
    </xf>
    <xf numFmtId="0" fontId="18" fillId="3" borderId="0" xfId="0" applyFont="1" applyFill="1" applyAlignment="1">
      <alignment horizontal="right"/>
    </xf>
    <xf numFmtId="0" fontId="17" fillId="3" borderId="1" xfId="0" applyFont="1" applyFill="1" applyBorder="1" applyAlignment="1">
      <alignment horizontal="center" vertical="center"/>
    </xf>
    <xf numFmtId="0" fontId="0" fillId="3" borderId="1" xfId="0"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7" fillId="0" borderId="0" xfId="0" applyFont="1" applyAlignment="1">
      <alignment horizontal="center" vertical="center"/>
    </xf>
    <xf numFmtId="0" fontId="5" fillId="3" borderId="5" xfId="1" applyFill="1" applyBorder="1" applyAlignment="1">
      <alignment horizontal="center" vertical="center"/>
    </xf>
    <xf numFmtId="0" fontId="0" fillId="2" borderId="0" xfId="0" applyFill="1" applyProtection="1">
      <protection locked="0"/>
    </xf>
    <xf numFmtId="0" fontId="0" fillId="2" borderId="1" xfId="0" applyFill="1" applyBorder="1" applyAlignment="1" applyProtection="1">
      <alignment horizontal="center"/>
      <protection locked="0"/>
    </xf>
    <xf numFmtId="0" fontId="0" fillId="2" borderId="1" xfId="0" applyFill="1" applyBorder="1" applyProtection="1">
      <protection locked="0"/>
    </xf>
    <xf numFmtId="0" fontId="0" fillId="2" borderId="5" xfId="0" applyFill="1" applyBorder="1" applyProtection="1">
      <protection locked="0"/>
    </xf>
    <xf numFmtId="0" fontId="0" fillId="0" borderId="0" xfId="0" applyProtection="1">
      <protection locked="0"/>
    </xf>
    <xf numFmtId="0" fontId="0" fillId="0" borderId="0" xfId="0" applyAlignment="1" applyProtection="1">
      <alignment horizontal="center" vertical="center"/>
      <protection locked="0"/>
    </xf>
    <xf numFmtId="0" fontId="17" fillId="3" borderId="3" xfId="0" applyFont="1" applyFill="1" applyBorder="1"/>
    <xf numFmtId="0" fontId="0" fillId="3" borderId="14" xfId="0" applyFill="1" applyBorder="1"/>
    <xf numFmtId="0" fontId="0" fillId="3" borderId="0" xfId="0" applyFill="1" applyAlignment="1">
      <alignment horizontal="left" vertical="center" indent="1"/>
    </xf>
    <xf numFmtId="0" fontId="8" fillId="3" borderId="0" xfId="0" applyFont="1" applyFill="1" applyAlignment="1">
      <alignment horizontal="left" vertical="center" indent="1"/>
    </xf>
    <xf numFmtId="0" fontId="17" fillId="3" borderId="3" xfId="0" applyFont="1" applyFill="1" applyBorder="1" applyAlignment="1">
      <alignment horizontal="left" vertical="top" wrapText="1"/>
    </xf>
    <xf numFmtId="0" fontId="0" fillId="3" borderId="5" xfId="0" applyFill="1" applyBorder="1" applyAlignment="1">
      <alignment horizontal="left" vertical="top" wrapText="1"/>
    </xf>
    <xf numFmtId="0" fontId="0" fillId="0" borderId="0" xfId="0" applyAlignment="1">
      <alignment horizontal="left" vertical="top" wrapText="1"/>
    </xf>
    <xf numFmtId="9" fontId="0" fillId="3" borderId="0" xfId="2" applyFont="1" applyFill="1"/>
    <xf numFmtId="0" fontId="0" fillId="2" borderId="0" xfId="0" applyFill="1" applyAlignment="1">
      <alignment vertical="top" wrapText="1"/>
    </xf>
    <xf numFmtId="0" fontId="0" fillId="3" borderId="0" xfId="0" applyFill="1" applyAlignment="1">
      <alignment horizontal="center" vertical="top" wrapText="1"/>
    </xf>
    <xf numFmtId="0" fontId="17" fillId="3" borderId="1" xfId="0" applyFont="1" applyFill="1" applyBorder="1" applyAlignment="1">
      <alignment vertical="top" wrapText="1"/>
    </xf>
    <xf numFmtId="0" fontId="7" fillId="3" borderId="5" xfId="0" applyFont="1" applyFill="1" applyBorder="1" applyAlignment="1">
      <alignment horizontal="center" vertical="center"/>
    </xf>
    <xf numFmtId="0" fontId="0" fillId="3" borderId="5" xfId="0" applyFill="1" applyBorder="1" applyAlignment="1">
      <alignment vertical="top" wrapText="1"/>
    </xf>
    <xf numFmtId="0" fontId="7" fillId="0" borderId="0" xfId="0" applyFont="1" applyAlignment="1">
      <alignment horizontal="left" vertical="top" wrapText="1"/>
    </xf>
    <xf numFmtId="0" fontId="0" fillId="4" borderId="0" xfId="0" applyFill="1"/>
    <xf numFmtId="0" fontId="0" fillId="4" borderId="0" xfId="0" applyFill="1" applyAlignment="1">
      <alignment horizontal="left" vertical="justify" wrapText="1"/>
    </xf>
    <xf numFmtId="0" fontId="0" fillId="4" borderId="0" xfId="0" applyFill="1" applyAlignment="1">
      <alignment vertical="justify" wrapText="1"/>
    </xf>
    <xf numFmtId="0" fontId="0" fillId="4" borderId="0" xfId="0" applyFill="1" applyAlignment="1">
      <alignment horizontal="left" vertical="top"/>
    </xf>
    <xf numFmtId="0" fontId="17" fillId="4" borderId="14" xfId="0" applyFont="1" applyFill="1" applyBorder="1" applyAlignment="1">
      <alignment wrapText="1"/>
    </xf>
    <xf numFmtId="0" fontId="17" fillId="4" borderId="3" xfId="0" applyFont="1" applyFill="1" applyBorder="1"/>
    <xf numFmtId="0" fontId="17" fillId="4" borderId="4" xfId="0" applyFont="1" applyFill="1" applyBorder="1" applyAlignment="1">
      <alignment wrapText="1"/>
    </xf>
    <xf numFmtId="0" fontId="0" fillId="4" borderId="14" xfId="0" applyFill="1" applyBorder="1"/>
    <xf numFmtId="0" fontId="0" fillId="4" borderId="4" xfId="0" applyFill="1" applyBorder="1"/>
    <xf numFmtId="0" fontId="0" fillId="5" borderId="5" xfId="0" applyFill="1" applyBorder="1" applyProtection="1">
      <protection locked="0"/>
    </xf>
    <xf numFmtId="3" fontId="0" fillId="5" borderId="5" xfId="0" applyNumberFormat="1" applyFill="1" applyBorder="1" applyProtection="1">
      <protection locked="0"/>
    </xf>
    <xf numFmtId="0" fontId="0" fillId="5" borderId="1" xfId="0" applyFill="1" applyBorder="1" applyProtection="1">
      <protection locked="0"/>
    </xf>
    <xf numFmtId="0" fontId="17" fillId="3" borderId="0" xfId="0" applyFont="1" applyFill="1" applyAlignment="1">
      <alignment vertical="center"/>
    </xf>
    <xf numFmtId="0" fontId="17" fillId="3" borderId="5" xfId="0" applyFont="1" applyFill="1" applyBorder="1" applyAlignment="1">
      <alignment horizontal="center" vertical="center"/>
    </xf>
    <xf numFmtId="0" fontId="17" fillId="3" borderId="0" xfId="0" applyFont="1" applyFill="1" applyAlignment="1">
      <alignment horizontal="left" vertical="center"/>
    </xf>
    <xf numFmtId="0" fontId="0" fillId="4" borderId="0" xfId="0" applyFill="1" applyAlignment="1">
      <alignment horizontal="center" vertical="top" wrapText="1" shrinkToFit="1"/>
    </xf>
    <xf numFmtId="0" fontId="17" fillId="4" borderId="0" xfId="0" applyFont="1" applyFill="1"/>
    <xf numFmtId="3" fontId="0" fillId="4" borderId="0" xfId="0" applyNumberFormat="1" applyFill="1"/>
    <xf numFmtId="0" fontId="11" fillId="4" borderId="0" xfId="0" applyFont="1" applyFill="1" applyAlignment="1">
      <alignment vertical="top"/>
    </xf>
    <xf numFmtId="3" fontId="0" fillId="5" borderId="1" xfId="0" applyNumberFormat="1" applyFill="1" applyBorder="1" applyProtection="1">
      <protection locked="0"/>
    </xf>
    <xf numFmtId="0" fontId="0" fillId="4" borderId="15" xfId="0" applyFill="1" applyBorder="1"/>
    <xf numFmtId="0" fontId="0" fillId="4" borderId="1" xfId="0" applyFill="1" applyBorder="1"/>
    <xf numFmtId="0" fontId="5" fillId="0" borderId="0" xfId="1"/>
    <xf numFmtId="0" fontId="5" fillId="4" borderId="1" xfId="1" applyFill="1" applyBorder="1" applyAlignment="1">
      <alignment horizontal="center"/>
    </xf>
    <xf numFmtId="0" fontId="0" fillId="0" borderId="1" xfId="0"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0" fontId="5" fillId="0" borderId="18" xfId="1" applyFill="1" applyBorder="1" applyAlignment="1" applyProtection="1">
      <alignment horizontal="center"/>
      <protection locked="0"/>
    </xf>
    <xf numFmtId="0" fontId="0" fillId="0" borderId="17" xfId="0" applyBorder="1" applyAlignment="1" applyProtection="1">
      <alignment horizontal="center"/>
      <protection locked="0"/>
    </xf>
    <xf numFmtId="0" fontId="0" fillId="0" borderId="2" xfId="0" applyBorder="1" applyProtection="1">
      <protection locked="0"/>
    </xf>
    <xf numFmtId="0" fontId="0" fillId="0" borderId="1" xfId="0" applyBorder="1" applyProtection="1">
      <protection locked="0"/>
    </xf>
    <xf numFmtId="0" fontId="0" fillId="0" borderId="14" xfId="0" applyBorder="1" applyProtection="1">
      <protection locked="0"/>
    </xf>
    <xf numFmtId="0" fontId="0" fillId="0" borderId="14" xfId="0" applyBorder="1" applyAlignment="1" applyProtection="1">
      <alignment horizontal="center" vertical="center"/>
      <protection locked="0"/>
    </xf>
    <xf numFmtId="164" fontId="0" fillId="0" borderId="17" xfId="0" applyNumberFormat="1" applyBorder="1" applyAlignment="1" applyProtection="1">
      <alignment horizontal="center"/>
      <protection locked="0"/>
    </xf>
    <xf numFmtId="2" fontId="0" fillId="0" borderId="17" xfId="0" applyNumberFormat="1" applyBorder="1" applyAlignment="1" applyProtection="1">
      <alignment horizontal="center"/>
      <protection locked="0"/>
    </xf>
    <xf numFmtId="2" fontId="0" fillId="0" borderId="16" xfId="0" applyNumberFormat="1" applyBorder="1" applyAlignment="1" applyProtection="1">
      <alignment horizontal="center"/>
      <protection locked="0"/>
    </xf>
    <xf numFmtId="2" fontId="0" fillId="0" borderId="0" xfId="0" applyNumberFormat="1" applyProtection="1">
      <protection locked="0"/>
    </xf>
    <xf numFmtId="0" fontId="0" fillId="0" borderId="5" xfId="0" applyBorder="1" applyAlignment="1" applyProtection="1">
      <alignment horizontal="center" vertical="center"/>
      <protection locked="0"/>
    </xf>
    <xf numFmtId="0" fontId="17" fillId="3" borderId="0" xfId="0" applyFont="1" applyFill="1"/>
    <xf numFmtId="0" fontId="20" fillId="3" borderId="0" xfId="0" applyFont="1" applyFill="1"/>
    <xf numFmtId="0" fontId="28" fillId="3" borderId="0" xfId="0" applyFont="1" applyFill="1"/>
    <xf numFmtId="0" fontId="30" fillId="3" borderId="0" xfId="0" applyFont="1" applyFill="1"/>
    <xf numFmtId="0" fontId="17" fillId="3" borderId="3" xfId="0" applyFont="1" applyFill="1" applyBorder="1" applyAlignment="1">
      <alignment vertical="top" wrapText="1"/>
    </xf>
    <xf numFmtId="0" fontId="0" fillId="0" borderId="14" xfId="0" applyBorder="1" applyAlignment="1" applyProtection="1">
      <alignment horizontal="center"/>
      <protection locked="0"/>
    </xf>
    <xf numFmtId="0" fontId="0" fillId="3" borderId="5" xfId="0" applyFill="1" applyBorder="1" applyAlignment="1">
      <alignment horizontal="center" vertical="top" wrapText="1"/>
    </xf>
    <xf numFmtId="0" fontId="0" fillId="3" borderId="11"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0" fillId="3" borderId="5" xfId="0" applyFill="1" applyBorder="1" applyAlignment="1" applyProtection="1">
      <alignment horizontal="center" vertical="top"/>
      <protection locked="0"/>
    </xf>
    <xf numFmtId="0" fontId="17" fillId="2" borderId="0" xfId="0" applyFont="1" applyFill="1" applyAlignment="1">
      <alignment horizontal="center" vertical="center"/>
    </xf>
    <xf numFmtId="0" fontId="0" fillId="2" borderId="0" xfId="0" applyFill="1" applyAlignment="1" applyProtection="1">
      <alignment horizontal="center" vertical="center"/>
      <protection locked="0"/>
    </xf>
    <xf numFmtId="0" fontId="0" fillId="5" borderId="14" xfId="0" applyFill="1" applyBorder="1" applyAlignment="1" applyProtection="1">
      <alignment horizontal="center" vertical="center"/>
      <protection locked="0"/>
    </xf>
    <xf numFmtId="165" fontId="11" fillId="3" borderId="0" xfId="0" applyNumberFormat="1" applyFont="1" applyFill="1" applyAlignment="1">
      <alignment horizontal="center"/>
    </xf>
    <xf numFmtId="0" fontId="11" fillId="3" borderId="0" xfId="0" applyFont="1" applyFill="1" applyAlignment="1">
      <alignment horizontal="center"/>
    </xf>
    <xf numFmtId="0" fontId="11" fillId="3" borderId="0" xfId="0" applyFont="1" applyFill="1"/>
    <xf numFmtId="0" fontId="11" fillId="3" borderId="0" xfId="0" applyFont="1" applyFill="1" applyAlignment="1">
      <alignment vertical="center"/>
    </xf>
    <xf numFmtId="0" fontId="32" fillId="3" borderId="0" xfId="0" applyFont="1" applyFill="1"/>
    <xf numFmtId="0" fontId="33" fillId="3" borderId="0" xfId="0" applyFont="1" applyFill="1"/>
    <xf numFmtId="0" fontId="33" fillId="3" borderId="0" xfId="0" applyFont="1" applyFill="1" applyAlignment="1">
      <alignment horizontal="center"/>
    </xf>
    <xf numFmtId="0" fontId="33" fillId="3" borderId="0" xfId="0" applyFont="1" applyFill="1" applyAlignment="1">
      <alignment horizontal="right"/>
    </xf>
    <xf numFmtId="0" fontId="0" fillId="4" borderId="0" xfId="0" applyFill="1" applyProtection="1">
      <protection locked="0"/>
    </xf>
    <xf numFmtId="0" fontId="0" fillId="4" borderId="0" xfId="0" applyFill="1" applyAlignment="1">
      <alignment horizontal="right"/>
    </xf>
    <xf numFmtId="1" fontId="36" fillId="4" borderId="0" xfId="2" applyNumberFormat="1" applyFont="1" applyFill="1" applyAlignment="1">
      <alignment horizontal="center"/>
    </xf>
    <xf numFmtId="0" fontId="0" fillId="4" borderId="12" xfId="0" applyFill="1" applyBorder="1" applyAlignment="1">
      <alignment horizontal="right"/>
    </xf>
    <xf numFmtId="0" fontId="0" fillId="4" borderId="13" xfId="0" applyFill="1" applyBorder="1"/>
    <xf numFmtId="0" fontId="0" fillId="4" borderId="11" xfId="0" applyFill="1" applyBorder="1"/>
    <xf numFmtId="0" fontId="38" fillId="3" borderId="0" xfId="1" applyFont="1" applyFill="1" applyAlignment="1">
      <alignment wrapText="1"/>
    </xf>
    <xf numFmtId="3" fontId="0" fillId="4" borderId="5" xfId="0" applyNumberFormat="1" applyFill="1" applyBorder="1" applyAlignment="1">
      <alignment horizontal="center" vertical="center"/>
    </xf>
    <xf numFmtId="0" fontId="37" fillId="4" borderId="0" xfId="0" applyFont="1" applyFill="1" applyAlignment="1">
      <alignment horizontal="center" vertical="center"/>
    </xf>
    <xf numFmtId="0" fontId="37" fillId="4" borderId="0" xfId="0" applyFont="1" applyFill="1" applyAlignment="1">
      <alignment horizontal="left" vertical="top" wrapText="1"/>
    </xf>
    <xf numFmtId="9" fontId="40" fillId="3" borderId="0" xfId="2" applyFont="1" applyFill="1"/>
    <xf numFmtId="0" fontId="0" fillId="3" borderId="11" xfId="0" applyFill="1" applyBorder="1" applyAlignment="1">
      <alignment horizontal="left" vertical="top" wrapText="1"/>
    </xf>
    <xf numFmtId="0" fontId="0" fillId="3" borderId="5" xfId="0" applyFill="1" applyBorder="1" applyAlignment="1">
      <alignment horizontal="left" vertical="center" wrapText="1"/>
    </xf>
    <xf numFmtId="0" fontId="0" fillId="3" borderId="9" xfId="0" applyFill="1" applyBorder="1" applyAlignment="1">
      <alignment wrapText="1"/>
    </xf>
    <xf numFmtId="0" fontId="17" fillId="3" borderId="14" xfId="0" applyFont="1" applyFill="1" applyBorder="1" applyAlignment="1">
      <alignment horizontal="center"/>
    </xf>
    <xf numFmtId="0" fontId="0" fillId="3" borderId="7" xfId="0" applyFill="1" applyBorder="1" applyAlignment="1">
      <alignment wrapText="1"/>
    </xf>
    <xf numFmtId="0" fontId="0" fillId="3" borderId="5" xfId="0" applyFill="1" applyBorder="1" applyAlignment="1">
      <alignment wrapText="1"/>
    </xf>
    <xf numFmtId="0" fontId="8" fillId="3" borderId="5"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0" fillId="3" borderId="11" xfId="0" applyFill="1" applyBorder="1" applyAlignment="1">
      <alignment vertical="top" wrapText="1"/>
    </xf>
    <xf numFmtId="0" fontId="11" fillId="2" borderId="0" xfId="0" applyFont="1" applyFill="1" applyAlignment="1">
      <alignment horizontal="center" vertical="top"/>
    </xf>
    <xf numFmtId="0" fontId="11" fillId="3" borderId="0" xfId="0" applyFont="1" applyFill="1" applyAlignment="1">
      <alignment horizontal="center" vertical="top"/>
    </xf>
    <xf numFmtId="0" fontId="42" fillId="3" borderId="0" xfId="1" applyFont="1" applyFill="1" applyAlignment="1">
      <alignment horizontal="center" vertical="top"/>
    </xf>
    <xf numFmtId="0" fontId="11" fillId="0" borderId="0" xfId="0" applyFont="1" applyAlignment="1">
      <alignment horizontal="center" vertical="top"/>
    </xf>
    <xf numFmtId="165" fontId="0" fillId="4" borderId="0" xfId="0" applyNumberFormat="1" applyFill="1" applyAlignment="1">
      <alignment horizontal="center"/>
    </xf>
    <xf numFmtId="1" fontId="0" fillId="5" borderId="0" xfId="2" applyNumberFormat="1" applyFont="1" applyFill="1" applyAlignment="1" applyProtection="1">
      <alignment horizontal="center"/>
      <protection locked="0"/>
    </xf>
    <xf numFmtId="0" fontId="0" fillId="2" borderId="0" xfId="0" applyFill="1" applyAlignment="1">
      <alignment horizontal="left"/>
    </xf>
    <xf numFmtId="0" fontId="0" fillId="2" borderId="0" xfId="0" applyFill="1" applyAlignment="1">
      <alignment vertical="justify" wrapText="1"/>
    </xf>
    <xf numFmtId="0" fontId="17" fillId="4" borderId="15" xfId="0" applyFont="1" applyFill="1" applyBorder="1" applyAlignment="1">
      <alignment wrapText="1"/>
    </xf>
    <xf numFmtId="0" fontId="17" fillId="4" borderId="15" xfId="0" applyFont="1" applyFill="1" applyBorder="1"/>
    <xf numFmtId="0" fontId="17" fillId="3" borderId="15" xfId="0" applyFont="1" applyFill="1" applyBorder="1" applyAlignment="1">
      <alignment horizontal="center" vertical="center"/>
    </xf>
    <xf numFmtId="0" fontId="0" fillId="3" borderId="4" xfId="0" applyFill="1" applyBorder="1"/>
    <xf numFmtId="0" fontId="17" fillId="3" borderId="14" xfId="0" applyFont="1" applyFill="1" applyBorder="1" applyAlignment="1">
      <alignment horizontal="center" vertical="center"/>
    </xf>
    <xf numFmtId="0" fontId="17" fillId="5" borderId="15" xfId="0" applyFont="1" applyFill="1" applyBorder="1" applyAlignment="1" applyProtection="1">
      <alignment horizontal="center" vertical="center"/>
      <protection locked="0"/>
    </xf>
    <xf numFmtId="0" fontId="0" fillId="5" borderId="15" xfId="0" applyFill="1" applyBorder="1" applyAlignment="1" applyProtection="1">
      <alignment horizontal="center" vertical="center"/>
      <protection locked="0"/>
    </xf>
    <xf numFmtId="0" fontId="0" fillId="5" borderId="15" xfId="0" applyFill="1" applyBorder="1" applyAlignment="1" applyProtection="1">
      <alignment horizontal="center" vertical="center" wrapText="1"/>
      <protection locked="0"/>
    </xf>
    <xf numFmtId="0" fontId="0" fillId="0" borderId="5" xfId="0" applyBorder="1" applyProtection="1">
      <protection locked="0"/>
    </xf>
    <xf numFmtId="0" fontId="0" fillId="3" borderId="12" xfId="0" applyFill="1" applyBorder="1" applyAlignment="1">
      <alignment horizontal="left" vertical="center"/>
    </xf>
    <xf numFmtId="0" fontId="0" fillId="3" borderId="11" xfId="0" applyFill="1" applyBorder="1" applyAlignment="1">
      <alignment horizontal="center" vertical="center"/>
    </xf>
    <xf numFmtId="0" fontId="0" fillId="5" borderId="12" xfId="0"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2" borderId="0" xfId="0" applyFill="1" applyAlignment="1">
      <alignment horizontal="left" vertical="top" wrapText="1"/>
    </xf>
    <xf numFmtId="0" fontId="8" fillId="2" borderId="0" xfId="0" applyFont="1" applyFill="1" applyAlignment="1">
      <alignment horizontal="left" vertical="center" indent="1"/>
    </xf>
    <xf numFmtId="0" fontId="0" fillId="0" borderId="0" xfId="0" applyAlignment="1">
      <alignment horizontal="center" vertical="top"/>
    </xf>
    <xf numFmtId="0" fontId="0" fillId="2" borderId="0" xfId="0" applyFill="1" applyAlignment="1">
      <alignment horizontal="center" vertical="top"/>
    </xf>
    <xf numFmtId="0" fontId="17" fillId="3" borderId="5" xfId="0" applyFont="1" applyFill="1" applyBorder="1" applyAlignment="1">
      <alignment horizontal="center" vertical="top"/>
    </xf>
    <xf numFmtId="0" fontId="0" fillId="3" borderId="15" xfId="0" applyFill="1" applyBorder="1" applyAlignment="1">
      <alignment horizontal="center" vertical="top"/>
    </xf>
    <xf numFmtId="0" fontId="0" fillId="3" borderId="12" xfId="0" applyFill="1" applyBorder="1" applyAlignment="1">
      <alignment horizontal="center" vertical="top"/>
    </xf>
    <xf numFmtId="0" fontId="0" fillId="3" borderId="13" xfId="0" applyFill="1" applyBorder="1" applyAlignment="1">
      <alignment horizontal="center" vertical="top"/>
    </xf>
    <xf numFmtId="0" fontId="16" fillId="3" borderId="0" xfId="0" applyFont="1" applyFill="1" applyAlignment="1">
      <alignment vertical="top" wrapText="1"/>
    </xf>
    <xf numFmtId="0" fontId="17" fillId="3" borderId="14" xfId="0" applyFont="1" applyFill="1" applyBorder="1" applyAlignment="1">
      <alignment vertical="top" wrapText="1"/>
    </xf>
    <xf numFmtId="0" fontId="0" fillId="3" borderId="13" xfId="0" applyFill="1" applyBorder="1" applyAlignment="1">
      <alignment vertical="top" wrapText="1"/>
    </xf>
    <xf numFmtId="0" fontId="7" fillId="3" borderId="0" xfId="0" applyFont="1" applyFill="1" applyAlignment="1">
      <alignment horizontal="left" vertical="top"/>
    </xf>
    <xf numFmtId="0" fontId="0" fillId="2" borderId="14" xfId="0" applyFill="1" applyBorder="1" applyAlignment="1" applyProtection="1">
      <alignment horizontal="center"/>
      <protection locked="0"/>
    </xf>
    <xf numFmtId="0" fontId="0" fillId="2" borderId="14" xfId="0" applyFill="1" applyBorder="1" applyAlignment="1" applyProtection="1">
      <alignment horizontal="center" vertical="center"/>
      <protection locked="0"/>
    </xf>
    <xf numFmtId="0" fontId="0" fillId="2" borderId="14" xfId="0" applyFill="1" applyBorder="1" applyProtection="1">
      <protection locked="0"/>
    </xf>
    <xf numFmtId="0" fontId="0" fillId="2" borderId="3"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9" fillId="2" borderId="0" xfId="0" applyFont="1" applyFill="1" applyAlignment="1">
      <alignment horizontal="left" vertical="top"/>
    </xf>
    <xf numFmtId="0" fontId="0" fillId="2" borderId="0" xfId="0" applyFill="1" applyAlignment="1" applyProtection="1">
      <alignment horizontal="center"/>
      <protection locked="0"/>
    </xf>
    <xf numFmtId="0" fontId="0" fillId="2" borderId="5" xfId="0" applyFill="1" applyBorder="1" applyAlignment="1" applyProtection="1">
      <alignment horizontal="center"/>
      <protection locked="0"/>
    </xf>
    <xf numFmtId="0" fontId="0" fillId="2" borderId="5" xfId="0" applyFill="1" applyBorder="1" applyAlignment="1" applyProtection="1">
      <alignment vertical="center"/>
      <protection locked="0"/>
    </xf>
    <xf numFmtId="0" fontId="0" fillId="2" borderId="11" xfId="0" applyFill="1" applyBorder="1" applyAlignment="1" applyProtection="1">
      <alignment horizontal="center" vertical="center"/>
      <protection locked="0"/>
    </xf>
    <xf numFmtId="0" fontId="7" fillId="5" borderId="14" xfId="0" applyFont="1"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0" fontId="8" fillId="3" borderId="5" xfId="0" applyFont="1" applyFill="1" applyBorder="1" applyAlignment="1">
      <alignment horizontal="left" vertical="top" wrapText="1"/>
    </xf>
    <xf numFmtId="0" fontId="17" fillId="3" borderId="11" xfId="0" applyFont="1" applyFill="1" applyBorder="1" applyAlignment="1">
      <alignment horizontal="center" vertical="top"/>
    </xf>
    <xf numFmtId="0" fontId="5" fillId="3" borderId="11" xfId="1" applyFill="1" applyBorder="1" applyAlignment="1">
      <alignment horizontal="center" vertical="center"/>
    </xf>
    <xf numFmtId="0" fontId="5" fillId="5" borderId="15" xfId="1" applyFill="1" applyBorder="1" applyAlignment="1" applyProtection="1">
      <alignment horizontal="center" vertical="center"/>
      <protection locked="0"/>
    </xf>
    <xf numFmtId="0" fontId="5" fillId="5" borderId="12" xfId="1" applyFill="1" applyBorder="1" applyAlignment="1" applyProtection="1">
      <alignment horizontal="center" vertical="center"/>
      <protection locked="0"/>
    </xf>
    <xf numFmtId="0" fontId="0" fillId="5" borderId="15" xfId="0" applyFill="1" applyBorder="1" applyAlignment="1" applyProtection="1">
      <alignment horizontal="center" vertical="top"/>
      <protection locked="0"/>
    </xf>
    <xf numFmtId="0" fontId="0" fillId="2" borderId="5" xfId="0" applyFill="1" applyBorder="1" applyAlignment="1">
      <alignment horizontal="center" vertical="center"/>
    </xf>
    <xf numFmtId="0" fontId="0" fillId="2" borderId="14" xfId="0" applyFill="1" applyBorder="1" applyAlignment="1">
      <alignment horizontal="center" vertical="center"/>
    </xf>
    <xf numFmtId="0" fontId="8" fillId="2" borderId="5" xfId="0" applyFont="1" applyFill="1" applyBorder="1" applyAlignment="1" applyProtection="1">
      <alignment horizontal="center" vertical="center"/>
      <protection locked="0"/>
    </xf>
    <xf numFmtId="0" fontId="6" fillId="4" borderId="7" xfId="0" applyFont="1" applyFill="1" applyBorder="1" applyAlignment="1">
      <alignment horizontal="left" vertical="top" wrapText="1"/>
    </xf>
    <xf numFmtId="0" fontId="7" fillId="2" borderId="0" xfId="0" applyFont="1" applyFill="1" applyAlignment="1">
      <alignment horizontal="left" vertical="center" indent="1"/>
    </xf>
    <xf numFmtId="0" fontId="9" fillId="3" borderId="0" xfId="0" applyFont="1" applyFill="1" applyAlignment="1">
      <alignment horizontal="left" vertical="top"/>
    </xf>
    <xf numFmtId="0" fontId="0" fillId="5" borderId="14"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7" borderId="8" xfId="0" applyFill="1" applyBorder="1" applyAlignment="1" applyProtection="1">
      <alignment horizontal="center" vertical="center"/>
      <protection locked="0"/>
    </xf>
    <xf numFmtId="0" fontId="11" fillId="2" borderId="0" xfId="0" applyFont="1" applyFill="1" applyAlignment="1">
      <alignment horizontal="center" vertical="center"/>
    </xf>
    <xf numFmtId="0" fontId="6" fillId="2" borderId="0" xfId="0" applyFont="1" applyFill="1" applyAlignment="1">
      <alignment horizontal="center" vertical="center" wrapText="1"/>
    </xf>
    <xf numFmtId="0" fontId="0" fillId="0" borderId="7" xfId="0" applyBorder="1"/>
    <xf numFmtId="0" fontId="44" fillId="0" borderId="0" xfId="0" applyFont="1" applyAlignment="1">
      <alignment vertical="center"/>
    </xf>
    <xf numFmtId="0" fontId="0" fillId="0" borderId="0" xfId="0" applyAlignment="1">
      <alignment horizontal="left" vertical="center" indent="1"/>
    </xf>
    <xf numFmtId="0" fontId="8" fillId="0" borderId="0" xfId="0" applyFont="1" applyAlignment="1">
      <alignment horizontal="left" vertical="center" indent="1"/>
    </xf>
    <xf numFmtId="0" fontId="49" fillId="0" borderId="0" xfId="0" applyFont="1" applyAlignment="1">
      <alignment horizontal="left" vertical="center" indent="6"/>
    </xf>
    <xf numFmtId="0" fontId="49" fillId="0" borderId="0" xfId="0" applyFont="1" applyAlignment="1">
      <alignment vertical="center"/>
    </xf>
    <xf numFmtId="0" fontId="43" fillId="0" borderId="0" xfId="0" applyFont="1" applyAlignment="1">
      <alignment horizontal="left" vertical="center" indent="1"/>
    </xf>
    <xf numFmtId="0" fontId="5" fillId="5" borderId="4" xfId="1" applyFill="1" applyBorder="1" applyAlignment="1" applyProtection="1">
      <alignment horizontal="center" vertical="center"/>
      <protection locked="0"/>
    </xf>
    <xf numFmtId="0" fontId="0" fillId="5" borderId="8"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5" fillId="3" borderId="0" xfId="1" applyFill="1"/>
    <xf numFmtId="0" fontId="17" fillId="4" borderId="0" xfId="0" applyFont="1" applyFill="1" applyAlignment="1">
      <alignment horizontal="center"/>
    </xf>
    <xf numFmtId="0" fontId="51" fillId="4" borderId="0" xfId="0" applyFont="1" applyFill="1" applyAlignment="1">
      <alignment horizontal="center"/>
    </xf>
    <xf numFmtId="0" fontId="28" fillId="3" borderId="0" xfId="0" applyFont="1" applyFill="1" applyAlignment="1">
      <alignment horizontal="center"/>
    </xf>
    <xf numFmtId="0" fontId="0" fillId="4" borderId="0" xfId="0" applyFill="1" applyAlignment="1">
      <alignment wrapText="1"/>
    </xf>
    <xf numFmtId="0" fontId="0" fillId="4" borderId="0" xfId="0" applyFill="1" applyAlignment="1" applyProtection="1">
      <alignment wrapText="1"/>
      <protection locked="0"/>
    </xf>
    <xf numFmtId="0" fontId="0" fillId="2" borderId="0" xfId="0" applyFill="1" applyAlignment="1" applyProtection="1">
      <alignment wrapText="1"/>
      <protection locked="0"/>
    </xf>
    <xf numFmtId="0" fontId="0" fillId="5" borderId="5" xfId="0" applyFill="1" applyBorder="1" applyAlignment="1" applyProtection="1">
      <alignment horizontal="center" vertical="center"/>
      <protection locked="0"/>
    </xf>
    <xf numFmtId="0" fontId="46" fillId="0" borderId="0" xfId="0" applyFont="1" applyAlignment="1">
      <alignment horizontal="left" vertical="center" indent="1"/>
    </xf>
    <xf numFmtId="0" fontId="5" fillId="3" borderId="1" xfId="1" applyFill="1" applyBorder="1" applyAlignment="1" applyProtection="1">
      <alignment horizontal="center" vertical="center"/>
    </xf>
    <xf numFmtId="0" fontId="17" fillId="3" borderId="1" xfId="0" applyFont="1" applyFill="1" applyBorder="1" applyAlignment="1">
      <alignment horizontal="left" vertical="top" wrapText="1"/>
    </xf>
    <xf numFmtId="0" fontId="16" fillId="3" borderId="0" xfId="0" applyFont="1" applyFill="1" applyAlignment="1">
      <alignment horizontal="left" vertical="top" wrapText="1"/>
    </xf>
    <xf numFmtId="0" fontId="17" fillId="3" borderId="5" xfId="0" applyFont="1" applyFill="1" applyBorder="1" applyAlignment="1">
      <alignment horizontal="center"/>
    </xf>
    <xf numFmtId="0" fontId="17" fillId="3" borderId="14" xfId="0" applyFont="1" applyFill="1" applyBorder="1" applyAlignment="1">
      <alignment horizontal="left" vertical="top" wrapText="1"/>
    </xf>
    <xf numFmtId="0" fontId="17" fillId="3" borderId="1" xfId="0" applyFont="1" applyFill="1" applyBorder="1" applyAlignment="1">
      <alignment horizontal="center"/>
    </xf>
    <xf numFmtId="0" fontId="0" fillId="3" borderId="1" xfId="0" applyFill="1" applyBorder="1" applyAlignment="1">
      <alignment horizontal="center"/>
    </xf>
    <xf numFmtId="0" fontId="0" fillId="3" borderId="5" xfId="0" applyFill="1" applyBorder="1" applyAlignment="1">
      <alignment vertical="center" wrapText="1"/>
    </xf>
    <xf numFmtId="0" fontId="0" fillId="3" borderId="3" xfId="0" applyFill="1" applyBorder="1" applyAlignment="1">
      <alignment horizontal="center"/>
    </xf>
    <xf numFmtId="0" fontId="41" fillId="0" borderId="6" xfId="0" applyFont="1" applyBorder="1" applyAlignment="1" applyProtection="1">
      <alignment vertical="center" wrapText="1" shrinkToFit="1"/>
      <protection locked="0"/>
    </xf>
    <xf numFmtId="0" fontId="0" fillId="0" borderId="0" xfId="0" applyAlignment="1" applyProtection="1">
      <alignment vertical="center" wrapText="1" shrinkToFit="1"/>
      <protection locked="0"/>
    </xf>
    <xf numFmtId="0" fontId="9" fillId="0" borderId="0" xfId="0" applyFont="1" applyAlignment="1" applyProtection="1">
      <alignment horizontal="left" vertical="center" indent="1"/>
      <protection locked="0"/>
    </xf>
    <xf numFmtId="0" fontId="7" fillId="0" borderId="0" xfId="0" applyFont="1" applyAlignment="1" applyProtection="1">
      <alignment horizontal="left" vertical="center" indent="1"/>
      <protection locked="0"/>
    </xf>
    <xf numFmtId="0" fontId="11" fillId="3" borderId="12" xfId="0" applyFont="1" applyFill="1" applyBorder="1" applyAlignment="1">
      <alignment horizontal="center"/>
    </xf>
    <xf numFmtId="0" fontId="11" fillId="3" borderId="11" xfId="0" applyFont="1" applyFill="1" applyBorder="1" applyAlignment="1">
      <alignment wrapText="1"/>
    </xf>
    <xf numFmtId="0" fontId="0" fillId="3" borderId="8" xfId="0" applyFill="1" applyBorder="1"/>
    <xf numFmtId="0" fontId="5" fillId="3" borderId="3" xfId="1" applyFill="1" applyBorder="1" applyAlignment="1" applyProtection="1">
      <alignment horizontal="center" vertical="center"/>
    </xf>
    <xf numFmtId="0" fontId="0" fillId="3" borderId="13" xfId="0" applyFill="1" applyBorder="1" applyAlignment="1">
      <alignment horizontal="center" vertical="center"/>
    </xf>
    <xf numFmtId="0" fontId="0" fillId="3" borderId="13" xfId="0" applyFill="1" applyBorder="1" applyAlignment="1">
      <alignment vertical="center" wrapText="1"/>
    </xf>
    <xf numFmtId="0" fontId="6" fillId="4" borderId="14" xfId="0" applyFont="1" applyFill="1" applyBorder="1" applyAlignment="1">
      <alignment horizontal="left" vertical="top" wrapText="1"/>
    </xf>
    <xf numFmtId="0" fontId="0" fillId="3" borderId="9" xfId="0" applyFill="1" applyBorder="1" applyAlignment="1">
      <alignment vertical="top" wrapText="1"/>
    </xf>
    <xf numFmtId="0" fontId="0" fillId="3" borderId="10" xfId="0" applyFill="1" applyBorder="1" applyAlignment="1">
      <alignment horizontal="center" vertical="center"/>
    </xf>
    <xf numFmtId="0" fontId="0" fillId="3" borderId="12" xfId="0" applyFill="1" applyBorder="1" applyAlignment="1">
      <alignment horizontal="center" vertical="center"/>
    </xf>
    <xf numFmtId="0" fontId="0" fillId="3" borderId="6" xfId="0" applyFill="1" applyBorder="1"/>
    <xf numFmtId="0" fontId="0" fillId="3" borderId="3" xfId="0" applyFill="1" applyBorder="1" applyAlignment="1">
      <alignment horizontal="center" vertical="center"/>
    </xf>
    <xf numFmtId="0" fontId="8" fillId="3" borderId="0" xfId="0" applyFont="1" applyFill="1" applyAlignment="1">
      <alignment horizontal="left" vertical="top" wrapText="1"/>
    </xf>
    <xf numFmtId="0" fontId="0" fillId="3" borderId="11" xfId="0" applyFill="1" applyBorder="1" applyAlignment="1">
      <alignment horizontal="left" wrapText="1"/>
    </xf>
    <xf numFmtId="0" fontId="0" fillId="0" borderId="0" xfId="0" applyAlignment="1">
      <alignment vertical="top"/>
    </xf>
    <xf numFmtId="0" fontId="54" fillId="0" borderId="0" xfId="0" applyFont="1"/>
    <xf numFmtId="0" fontId="14" fillId="3" borderId="0" xfId="0" applyFont="1" applyFill="1" applyAlignment="1">
      <alignment horizontal="center"/>
    </xf>
    <xf numFmtId="0" fontId="17" fillId="3" borderId="0" xfId="0" applyFont="1" applyFill="1" applyAlignment="1">
      <alignment horizontal="right" vertical="center"/>
    </xf>
    <xf numFmtId="0" fontId="0" fillId="3" borderId="0" xfId="0" applyFill="1" applyAlignment="1">
      <alignment vertical="top" wrapText="1"/>
    </xf>
    <xf numFmtId="0" fontId="17" fillId="3" borderId="0" xfId="0" applyFont="1" applyFill="1" applyAlignment="1">
      <alignment horizontal="left" vertical="center"/>
    </xf>
    <xf numFmtId="0" fontId="52" fillId="3" borderId="0" xfId="0" applyFont="1" applyFill="1" applyAlignment="1">
      <alignment horizontal="left" vertical="top" wrapText="1" shrinkToFit="1"/>
    </xf>
    <xf numFmtId="0" fontId="0" fillId="0" borderId="0" xfId="0" applyAlignment="1">
      <alignment horizontal="left" vertical="top" wrapText="1" shrinkToFit="1"/>
    </xf>
    <xf numFmtId="0" fontId="39" fillId="3" borderId="0" xfId="0" applyFont="1" applyFill="1" applyAlignment="1">
      <alignment horizontal="center"/>
    </xf>
    <xf numFmtId="0" fontId="0" fillId="4" borderId="0" xfId="0" applyFill="1" applyAlignment="1">
      <alignment horizontal="left" vertical="justify" wrapText="1"/>
    </xf>
    <xf numFmtId="0" fontId="17" fillId="4" borderId="0" xfId="0" applyFont="1" applyFill="1" applyAlignment="1">
      <alignment horizontal="right"/>
    </xf>
    <xf numFmtId="0" fontId="37" fillId="6" borderId="14" xfId="0" applyFont="1" applyFill="1" applyBorder="1" applyAlignment="1">
      <alignment horizontal="center" vertical="center" wrapText="1" shrinkToFit="1"/>
    </xf>
    <xf numFmtId="0" fontId="37" fillId="6" borderId="5" xfId="0" applyFont="1" applyFill="1" applyBorder="1" applyAlignment="1">
      <alignment horizontal="center" vertical="center" wrapText="1" shrinkToFit="1"/>
    </xf>
    <xf numFmtId="0" fontId="37" fillId="4" borderId="14" xfId="0" applyFont="1" applyFill="1" applyBorder="1" applyAlignment="1">
      <alignment horizontal="center" vertical="top" wrapText="1"/>
    </xf>
    <xf numFmtId="0" fontId="37" fillId="4" borderId="5" xfId="0" applyFont="1" applyFill="1" applyBorder="1" applyAlignment="1">
      <alignment horizontal="center" vertical="top" wrapText="1"/>
    </xf>
    <xf numFmtId="0" fontId="0" fillId="4" borderId="0" xfId="0" applyFill="1" applyAlignment="1">
      <alignment horizontal="left"/>
    </xf>
    <xf numFmtId="0" fontId="0" fillId="3" borderId="11" xfId="0" applyFill="1" applyBorder="1" applyAlignment="1">
      <alignment horizontal="left" vertical="top" wrapText="1"/>
    </xf>
    <xf numFmtId="0" fontId="0" fillId="3" borderId="7" xfId="0" applyFill="1" applyBorder="1" applyAlignment="1">
      <alignment horizontal="left" vertical="top" wrapText="1"/>
    </xf>
    <xf numFmtId="0" fontId="0" fillId="3" borderId="11" xfId="0" applyFill="1" applyBorder="1" applyAlignment="1">
      <alignment vertical="top" wrapText="1"/>
    </xf>
    <xf numFmtId="0" fontId="0" fillId="3" borderId="7" xfId="0" applyFill="1" applyBorder="1" applyAlignment="1">
      <alignment vertical="top" wrapText="1"/>
    </xf>
    <xf numFmtId="0" fontId="0" fillId="5" borderId="1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14" xfId="0" applyFill="1" applyBorder="1" applyAlignment="1" applyProtection="1">
      <alignment horizontal="center" wrapText="1"/>
      <protection locked="0"/>
    </xf>
    <xf numFmtId="0" fontId="0" fillId="5" borderId="5" xfId="0" applyFill="1" applyBorder="1" applyAlignment="1" applyProtection="1">
      <alignment horizontal="center" wrapText="1"/>
      <protection locked="0"/>
    </xf>
    <xf numFmtId="0" fontId="8" fillId="3" borderId="11" xfId="0" applyFont="1" applyFill="1" applyBorder="1" applyAlignment="1">
      <alignment horizontal="left" vertical="top" wrapText="1"/>
    </xf>
    <xf numFmtId="0" fontId="8" fillId="3" borderId="7" xfId="0" applyFont="1" applyFill="1" applyBorder="1" applyAlignment="1">
      <alignment horizontal="left" vertical="top" wrapText="1"/>
    </xf>
    <xf numFmtId="0" fontId="6" fillId="3" borderId="7" xfId="0" applyFont="1" applyFill="1" applyBorder="1" applyAlignment="1">
      <alignment horizontal="left" vertical="top" wrapText="1" shrinkToFit="1"/>
    </xf>
    <xf numFmtId="0" fontId="5" fillId="3" borderId="3" xfId="1" applyFill="1" applyBorder="1" applyAlignment="1" applyProtection="1">
      <alignment horizontal="center" vertical="center"/>
    </xf>
    <xf numFmtId="0" fontId="5" fillId="3" borderId="10" xfId="1" applyFill="1" applyBorder="1" applyAlignment="1" applyProtection="1">
      <alignment horizontal="center" vertical="center"/>
    </xf>
    <xf numFmtId="0" fontId="17" fillId="5" borderId="4" xfId="0" applyFont="1" applyFill="1" applyBorder="1" applyAlignment="1">
      <alignment horizontal="center"/>
    </xf>
    <xf numFmtId="0" fontId="17" fillId="5" borderId="8" xfId="0" applyFont="1" applyFill="1" applyBorder="1" applyAlignment="1">
      <alignment horizontal="center"/>
    </xf>
    <xf numFmtId="165" fontId="17" fillId="4" borderId="0" xfId="0" applyNumberFormat="1" applyFont="1" applyFill="1"/>
  </cellXfs>
  <cellStyles count="3">
    <cellStyle name="Hyperlink" xfId="1" builtinId="8"/>
    <cellStyle name="Procent" xfId="2" builtinId="5"/>
    <cellStyle name="Standaard" xfId="0" builtinId="0"/>
  </cellStyles>
  <dxfs count="7">
    <dxf>
      <fill>
        <patternFill patternType="solid">
          <fgColor rgb="FFE2EFDA"/>
          <bgColor rgb="FFE2EFDA"/>
        </patternFill>
      </fill>
    </dxf>
    <dxf>
      <fill>
        <patternFill patternType="solid">
          <fgColor rgb="FFE2EFDA"/>
          <bgColor rgb="FFE2EFDA"/>
        </patternFill>
      </fill>
    </dxf>
    <dxf>
      <font>
        <b/>
        <color rgb="FF000000"/>
      </font>
    </dxf>
    <dxf>
      <font>
        <b/>
        <color rgb="FF000000"/>
      </font>
    </dxf>
    <dxf>
      <font>
        <b/>
        <color rgb="FF000000"/>
      </font>
      <border>
        <top style="double">
          <color rgb="FF70AD47"/>
        </top>
      </border>
    </dxf>
    <dxf>
      <font>
        <b/>
        <color rgb="FFFFFFFF"/>
      </font>
      <fill>
        <patternFill patternType="solid">
          <fgColor rgb="FF70AD47"/>
          <bgColor rgb="FF70AD47"/>
        </patternFill>
      </fill>
    </dxf>
    <dxf>
      <font>
        <color rgb="FF000000"/>
      </font>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Medium7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D9D9D9"/>
      <color rgb="FFE2EFDA"/>
      <color rgb="FF70AD47"/>
      <color rgb="FF92D050"/>
      <color rgb="FF70AD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Duurzaamheidsscan Veterinaire Praktijk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radarChart>
        <c:radarStyle val="marker"/>
        <c:varyColors val="0"/>
        <c:ser>
          <c:idx val="0"/>
          <c:order val="0"/>
          <c:tx>
            <c:strRef>
              <c:f>Resultaat!$L$11:$L$17</c:f>
              <c:strCache>
                <c:ptCount val="7"/>
                <c:pt idx="0">
                  <c:v>0%</c:v>
                </c:pt>
                <c:pt idx="1">
                  <c:v>0%</c:v>
                </c:pt>
                <c:pt idx="2">
                  <c:v>0%</c:v>
                </c:pt>
                <c:pt idx="3">
                  <c:v>0%</c:v>
                </c:pt>
                <c:pt idx="4">
                  <c:v>0%</c:v>
                </c:pt>
                <c:pt idx="5">
                  <c:v>0%</c:v>
                </c:pt>
                <c:pt idx="6">
                  <c:v>0%</c:v>
                </c:pt>
              </c:strCache>
            </c:strRef>
          </c:tx>
          <c:spPr>
            <a:ln w="34925" cap="rnd">
              <a:solidFill>
                <a:schemeClr val="accent2">
                  <a:lumMod val="75000"/>
                </a:schemeClr>
              </a:solidFill>
              <a:round/>
            </a:ln>
            <a:effectLst/>
          </c:spPr>
          <c:marker>
            <c:symbol val="none"/>
          </c:marker>
          <c:cat>
            <c:strRef>
              <c:f>Resultaat!$K$11:$K$17</c:f>
              <c:strCache>
                <c:ptCount val="7"/>
                <c:pt idx="0">
                  <c:v>Energie*</c:v>
                </c:pt>
                <c:pt idx="1">
                  <c:v>Water*</c:v>
                </c:pt>
                <c:pt idx="2">
                  <c:v>Lucht</c:v>
                </c:pt>
                <c:pt idx="3">
                  <c:v>Afval en productinkoop</c:v>
                </c:pt>
                <c:pt idx="4">
                  <c:v>Vervoer en transport</c:v>
                </c:pt>
                <c:pt idx="5">
                  <c:v>Werkklimaat</c:v>
                </c:pt>
                <c:pt idx="6">
                  <c:v>Beleid en lokale betrokkenheid</c:v>
                </c:pt>
              </c:strCache>
            </c:strRef>
          </c:cat>
          <c:val>
            <c:numRef>
              <c:f>Resultaat!$L$11:$L$17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8FF-4B46-B417-1D267657E886}"/>
            </c:ext>
          </c:extLst>
        </c:ser>
        <c:dLbls>
          <c:showLegendKey val="0"/>
          <c:showVal val="0"/>
          <c:showCatName val="0"/>
          <c:showSerName val="0"/>
          <c:showPercent val="0"/>
          <c:showBubbleSize val="0"/>
        </c:dLbls>
        <c:axId val="1950606032"/>
        <c:axId val="1"/>
      </c:radarChart>
      <c:catAx>
        <c:axId val="195060603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w="9525" cap="flat" cmpd="sng" algn="ctr">
            <a:solidFill>
              <a:schemeClr val="tx1">
                <a:lumMod val="15000"/>
                <a:lumOff val="85000"/>
              </a:schemeClr>
            </a:solidFill>
            <a:round/>
          </a:ln>
          <a:effectLst>
            <a:outerShdw blurRad="50800" dist="50800" dir="5400000" algn="ctr" rotWithShape="0">
              <a:schemeClr val="bg1"/>
            </a:outerShdw>
          </a:effectLst>
        </c:spPr>
        <c:txPr>
          <a:bodyPr rot="-60000000" spcFirstLastPara="1" vertOverflow="ellipsis" vert="horz" wrap="square" anchor="ctr" anchorCtr="1"/>
          <a:lstStyle/>
          <a:p>
            <a:pPr>
              <a:defRPr sz="1500" b="1" i="0" u="none" strike="noStrike" kern="1200" baseline="0">
                <a:solidFill>
                  <a:schemeClr val="tx1">
                    <a:lumMod val="65000"/>
                    <a:lumOff val="35000"/>
                  </a:schemeClr>
                </a:solidFill>
                <a:latin typeface="+mn-lt"/>
                <a:ea typeface="+mn-ea"/>
                <a:cs typeface="+mn-cs"/>
              </a:defRPr>
            </a:pPr>
            <a:endParaRPr lang="nl-NL"/>
          </a:p>
        </c:txPr>
        <c:crossAx val="1"/>
        <c:crosses val="autoZero"/>
        <c:auto val="0"/>
        <c:lblAlgn val="ctr"/>
        <c:lblOffset val="100"/>
        <c:noMultiLvlLbl val="0"/>
      </c:catAx>
      <c:valAx>
        <c:axId val="1"/>
        <c:scaling>
          <c:orientation val="minMax"/>
          <c:max val="1"/>
        </c:scaling>
        <c:delete val="0"/>
        <c:axPos val="l"/>
        <c:majorGridlines>
          <c:spPr>
            <a:ln w="0" cap="flat" cmpd="sng" algn="ctr">
              <a:solidFill>
                <a:schemeClr val="accent6">
                  <a:lumMod val="75000"/>
                </a:schemeClr>
              </a:solidFill>
              <a:round/>
            </a:ln>
            <a:effectLst/>
          </c:spPr>
        </c:majorGridlines>
        <c:numFmt formatCode="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1950606032"/>
        <c:crosses val="autoZero"/>
        <c:crossBetween val="between"/>
      </c:valAx>
      <c:spPr>
        <a:noFill/>
        <a:ln>
          <a:noFill/>
        </a:ln>
        <a:effectLst/>
      </c:spPr>
    </c:plotArea>
    <c:plotVisOnly val="1"/>
    <c:dispBlanksAs val="gap"/>
    <c:showDLblsOverMax val="0"/>
  </c:chart>
  <c:spPr>
    <a:solidFill>
      <a:schemeClr val="bg1"/>
    </a:solidFill>
    <a:ln w="171450" cap="flat" cmpd="sng" algn="ctr">
      <a:solidFill>
        <a:srgbClr val="C00000"/>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6" dropStyle="combo" dx="22" fmlaLink="$K$14" fmlaRange="'Gegevens voor invoerbladen'!$D$12:$D$17" noThreeD="1" sel="2" val="0"/>
</file>

<file path=xl/ctrlProps/ctrlProp10.xml><?xml version="1.0" encoding="utf-8"?>
<formControlPr xmlns="http://schemas.microsoft.com/office/spreadsheetml/2009/9/main" objectType="CheckBox" fmlaLink="$J$20" lockText="1" noThreeD="1"/>
</file>

<file path=xl/ctrlProps/ctrlProp100.xml><?xml version="1.0" encoding="utf-8"?>
<formControlPr xmlns="http://schemas.microsoft.com/office/spreadsheetml/2009/9/main" objectType="CheckBox" fmlaLink="$J$12" lockText="1" noThreeD="1"/>
</file>

<file path=xl/ctrlProps/ctrlProp101.xml><?xml version="1.0" encoding="utf-8"?>
<formControlPr xmlns="http://schemas.microsoft.com/office/spreadsheetml/2009/9/main" objectType="CheckBox" checked="Checked" fmlaLink="$J$8" lockText="1" noThreeD="1"/>
</file>

<file path=xl/ctrlProps/ctrlProp102.xml><?xml version="1.0" encoding="utf-8"?>
<formControlPr xmlns="http://schemas.microsoft.com/office/spreadsheetml/2009/9/main" objectType="CheckBox" fmlaLink="$I$11" lockText="1" noThreeD="1"/>
</file>

<file path=xl/ctrlProps/ctrlProp103.xml><?xml version="1.0" encoding="utf-8"?>
<formControlPr xmlns="http://schemas.microsoft.com/office/spreadsheetml/2009/9/main" objectType="CheckBox" fmlaLink="$I$8" lockText="1" noThreeD="1"/>
</file>

<file path=xl/ctrlProps/ctrlProp104.xml><?xml version="1.0" encoding="utf-8"?>
<formControlPr xmlns="http://schemas.microsoft.com/office/spreadsheetml/2009/9/main" objectType="CheckBox" fmlaLink="$I$9" lockText="1" noThreeD="1"/>
</file>

<file path=xl/ctrlProps/ctrlProp105.xml><?xml version="1.0" encoding="utf-8"?>
<formControlPr xmlns="http://schemas.microsoft.com/office/spreadsheetml/2009/9/main" objectType="CheckBox" fmlaLink="$I$10" lockText="1" noThreeD="1"/>
</file>

<file path=xl/ctrlProps/ctrlProp106.xml><?xml version="1.0" encoding="utf-8"?>
<formControlPr xmlns="http://schemas.microsoft.com/office/spreadsheetml/2009/9/main" objectType="CheckBox" fmlaLink="$I$12" lockText="1" noThreeD="1"/>
</file>

<file path=xl/ctrlProps/ctrlProp107.xml><?xml version="1.0" encoding="utf-8"?>
<formControlPr xmlns="http://schemas.microsoft.com/office/spreadsheetml/2009/9/main" objectType="CheckBox" fmlaLink="$I$13" lockText="1" noThreeD="1"/>
</file>

<file path=xl/ctrlProps/ctrlProp108.xml><?xml version="1.0" encoding="utf-8"?>
<formControlPr xmlns="http://schemas.microsoft.com/office/spreadsheetml/2009/9/main" objectType="CheckBox" fmlaLink="$I$14" lockText="1" noThreeD="1"/>
</file>

<file path=xl/ctrlProps/ctrlProp109.xml><?xml version="1.0" encoding="utf-8"?>
<formControlPr xmlns="http://schemas.microsoft.com/office/spreadsheetml/2009/9/main" objectType="CheckBox" fmlaLink="$I$15" lockText="1" noThreeD="1"/>
</file>

<file path=xl/ctrlProps/ctrlProp11.xml><?xml version="1.0" encoding="utf-8"?>
<formControlPr xmlns="http://schemas.microsoft.com/office/spreadsheetml/2009/9/main" objectType="CheckBox" fmlaLink="$J$21" lockText="1" noThreeD="1"/>
</file>

<file path=xl/ctrlProps/ctrlProp110.xml><?xml version="1.0" encoding="utf-8"?>
<formControlPr xmlns="http://schemas.microsoft.com/office/spreadsheetml/2009/9/main" objectType="CheckBox" fmlaLink="$I$16" lockText="1" noThreeD="1"/>
</file>

<file path=xl/ctrlProps/ctrlProp111.xml><?xml version="1.0" encoding="utf-8"?>
<formControlPr xmlns="http://schemas.microsoft.com/office/spreadsheetml/2009/9/main" objectType="CheckBox" fmlaLink="$I$17" lockText="1" noThreeD="1"/>
</file>

<file path=xl/ctrlProps/ctrlProp112.xml><?xml version="1.0" encoding="utf-8"?>
<formControlPr xmlns="http://schemas.microsoft.com/office/spreadsheetml/2009/9/main" objectType="CheckBox" fmlaLink="$I$18" lockText="1" noThreeD="1"/>
</file>

<file path=xl/ctrlProps/ctrlProp113.xml><?xml version="1.0" encoding="utf-8"?>
<formControlPr xmlns="http://schemas.microsoft.com/office/spreadsheetml/2009/9/main" objectType="CheckBox" fmlaLink="$I$19" lockText="1" noThreeD="1"/>
</file>

<file path=xl/ctrlProps/ctrlProp114.xml><?xml version="1.0" encoding="utf-8"?>
<formControlPr xmlns="http://schemas.microsoft.com/office/spreadsheetml/2009/9/main" objectType="CheckBox" fmlaLink="$I$20" lockText="1" noThreeD="1"/>
</file>

<file path=xl/ctrlProps/ctrlProp115.xml><?xml version="1.0" encoding="utf-8"?>
<formControlPr xmlns="http://schemas.microsoft.com/office/spreadsheetml/2009/9/main" objectType="CheckBox" fmlaLink="$I$21" lockText="1" noThreeD="1"/>
</file>

<file path=xl/ctrlProps/ctrlProp116.xml><?xml version="1.0" encoding="utf-8"?>
<formControlPr xmlns="http://schemas.microsoft.com/office/spreadsheetml/2009/9/main" objectType="CheckBox" fmlaLink="$I$22" lockText="1" noThreeD="1"/>
</file>

<file path=xl/ctrlProps/ctrlProp117.xml><?xml version="1.0" encoding="utf-8"?>
<formControlPr xmlns="http://schemas.microsoft.com/office/spreadsheetml/2009/9/main" objectType="CheckBox" fmlaLink="$I$23" lockText="1" noThreeD="1"/>
</file>

<file path=xl/ctrlProps/ctrlProp118.xml><?xml version="1.0" encoding="utf-8"?>
<formControlPr xmlns="http://schemas.microsoft.com/office/spreadsheetml/2009/9/main" objectType="CheckBox" fmlaLink="$I$24" lockText="1" noThreeD="1"/>
</file>

<file path=xl/ctrlProps/ctrlProp119.xml><?xml version="1.0" encoding="utf-8"?>
<formControlPr xmlns="http://schemas.microsoft.com/office/spreadsheetml/2009/9/main" objectType="CheckBox" fmlaLink="$I$25" lockText="1" noThreeD="1"/>
</file>

<file path=xl/ctrlProps/ctrlProp12.xml><?xml version="1.0" encoding="utf-8"?>
<formControlPr xmlns="http://schemas.microsoft.com/office/spreadsheetml/2009/9/main" objectType="CheckBox" fmlaLink="$J$22" lockText="1" noThreeD="1"/>
</file>

<file path=xl/ctrlProps/ctrlProp120.xml><?xml version="1.0" encoding="utf-8"?>
<formControlPr xmlns="http://schemas.microsoft.com/office/spreadsheetml/2009/9/main" objectType="CheckBox" fmlaLink="$I$26" lockText="1" noThreeD="1"/>
</file>

<file path=xl/ctrlProps/ctrlProp121.xml><?xml version="1.0" encoding="utf-8"?>
<formControlPr xmlns="http://schemas.microsoft.com/office/spreadsheetml/2009/9/main" objectType="CheckBox" fmlaLink="$I$27" lockText="1" noThreeD="1"/>
</file>

<file path=xl/ctrlProps/ctrlProp122.xml><?xml version="1.0" encoding="utf-8"?>
<formControlPr xmlns="http://schemas.microsoft.com/office/spreadsheetml/2009/9/main" objectType="CheckBox" fmlaLink="$I$28" lockText="1" noThreeD="1"/>
</file>

<file path=xl/ctrlProps/ctrlProp123.xml><?xml version="1.0" encoding="utf-8"?>
<formControlPr xmlns="http://schemas.microsoft.com/office/spreadsheetml/2009/9/main" objectType="CheckBox" fmlaLink="$I$29" lockText="1" noThreeD="1"/>
</file>

<file path=xl/ctrlProps/ctrlProp124.xml><?xml version="1.0" encoding="utf-8"?>
<formControlPr xmlns="http://schemas.microsoft.com/office/spreadsheetml/2009/9/main" objectType="CheckBox" fmlaLink="$I$30" lockText="1" noThreeD="1"/>
</file>

<file path=xl/ctrlProps/ctrlProp125.xml><?xml version="1.0" encoding="utf-8"?>
<formControlPr xmlns="http://schemas.microsoft.com/office/spreadsheetml/2009/9/main" objectType="CheckBox" fmlaLink="$I$31" lockText="1" noThreeD="1"/>
</file>

<file path=xl/ctrlProps/ctrlProp126.xml><?xml version="1.0" encoding="utf-8"?>
<formControlPr xmlns="http://schemas.microsoft.com/office/spreadsheetml/2009/9/main" objectType="CheckBox" fmlaLink="$I$32" lockText="1" noThreeD="1"/>
</file>

<file path=xl/ctrlProps/ctrlProp127.xml><?xml version="1.0" encoding="utf-8"?>
<formControlPr xmlns="http://schemas.microsoft.com/office/spreadsheetml/2009/9/main" objectType="CheckBox" fmlaLink="$I$33" lockText="1" noThreeD="1"/>
</file>

<file path=xl/ctrlProps/ctrlProp13.xml><?xml version="1.0" encoding="utf-8"?>
<formControlPr xmlns="http://schemas.microsoft.com/office/spreadsheetml/2009/9/main" objectType="CheckBox" fmlaLink="$J$23" lockText="1" noThreeD="1"/>
</file>

<file path=xl/ctrlProps/ctrlProp14.xml><?xml version="1.0" encoding="utf-8"?>
<formControlPr xmlns="http://schemas.microsoft.com/office/spreadsheetml/2009/9/main" objectType="CheckBox" fmlaLink="$J$24" lockText="1" noThreeD="1"/>
</file>

<file path=xl/ctrlProps/ctrlProp15.xml><?xml version="1.0" encoding="utf-8"?>
<formControlPr xmlns="http://schemas.microsoft.com/office/spreadsheetml/2009/9/main" objectType="CheckBox" fmlaLink="$J$25" lockText="1" noThreeD="1"/>
</file>

<file path=xl/ctrlProps/ctrlProp16.xml><?xml version="1.0" encoding="utf-8"?>
<formControlPr xmlns="http://schemas.microsoft.com/office/spreadsheetml/2009/9/main" objectType="CheckBox" fmlaLink="$J$26" lockText="1" noThreeD="1"/>
</file>

<file path=xl/ctrlProps/ctrlProp17.xml><?xml version="1.0" encoding="utf-8"?>
<formControlPr xmlns="http://schemas.microsoft.com/office/spreadsheetml/2009/9/main" objectType="CheckBox" fmlaLink="$J$27" lockText="1" noThreeD="1"/>
</file>

<file path=xl/ctrlProps/ctrlProp18.xml><?xml version="1.0" encoding="utf-8"?>
<formControlPr xmlns="http://schemas.microsoft.com/office/spreadsheetml/2009/9/main" objectType="CheckBox" fmlaLink="$J$28" lockText="1" noThreeD="1"/>
</file>

<file path=xl/ctrlProps/ctrlProp19.xml><?xml version="1.0" encoding="utf-8"?>
<formControlPr xmlns="http://schemas.microsoft.com/office/spreadsheetml/2009/9/main" objectType="CheckBox" fmlaLink="$J$29" lockText="1" noThreeD="1"/>
</file>

<file path=xl/ctrlProps/ctrlProp2.xml><?xml version="1.0" encoding="utf-8"?>
<formControlPr xmlns="http://schemas.microsoft.com/office/spreadsheetml/2009/9/main" objectType="CheckBox" fmlaLink="$K$26" lockText="1" noThreeD="1"/>
</file>

<file path=xl/ctrlProps/ctrlProp20.xml><?xml version="1.0" encoding="utf-8"?>
<formControlPr xmlns="http://schemas.microsoft.com/office/spreadsheetml/2009/9/main" objectType="CheckBox" fmlaLink="$J$30" lockText="1" noThreeD="1"/>
</file>

<file path=xl/ctrlProps/ctrlProp21.xml><?xml version="1.0" encoding="utf-8"?>
<formControlPr xmlns="http://schemas.microsoft.com/office/spreadsheetml/2009/9/main" objectType="CheckBox" fmlaLink="$J$31" lockText="1" noThreeD="1"/>
</file>

<file path=xl/ctrlProps/ctrlProp22.xml><?xml version="1.0" encoding="utf-8"?>
<formControlPr xmlns="http://schemas.microsoft.com/office/spreadsheetml/2009/9/main" objectType="Drop" dropLines="4" dropStyle="combo" dx="26" fmlaLink="$J$11" fmlaRange="'Gegevens voor invoerbladen'!$D$39:$D$42" noThreeD="1" sel="1" val="0"/>
</file>

<file path=xl/ctrlProps/ctrlProp23.xml><?xml version="1.0" encoding="utf-8"?>
<formControlPr xmlns="http://schemas.microsoft.com/office/spreadsheetml/2009/9/main" objectType="Drop" dropStyle="combo" dx="26" fmlaLink="$J$12" fmlaRange="'Gegevens voor invoerbladen'!$D$45:$D$52" noThreeD="1" sel="1" val="0"/>
</file>

<file path=xl/ctrlProps/ctrlProp24.xml><?xml version="1.0" encoding="utf-8"?>
<formControlPr xmlns="http://schemas.microsoft.com/office/spreadsheetml/2009/9/main" objectType="Drop" dropLines="5" dropStyle="combo" dx="26" fmlaLink="$J$17" fmlaRange="'Gegevens voor invoerbladen'!$D$61:$D$65" noThreeD="1" sel="1" val="0"/>
</file>

<file path=xl/ctrlProps/ctrlProp25.xml><?xml version="1.0" encoding="utf-8"?>
<formControlPr xmlns="http://schemas.microsoft.com/office/spreadsheetml/2009/9/main" objectType="Drop" dropLines="12" dropStyle="combo" dx="26" fmlaLink="$J$32" fmlaRange="'Gegevens voor invoerbladen'!$D$84:$D$95" noThreeD="1" sel="12" val="0"/>
</file>

<file path=xl/ctrlProps/ctrlProp26.xml><?xml version="1.0" encoding="utf-8"?>
<formControlPr xmlns="http://schemas.microsoft.com/office/spreadsheetml/2009/9/main" objectType="CheckBox" fmlaLink="$I$9" lockText="1" noThreeD="1"/>
</file>

<file path=xl/ctrlProps/ctrlProp27.xml><?xml version="1.0" encoding="utf-8"?>
<formControlPr xmlns="http://schemas.microsoft.com/office/spreadsheetml/2009/9/main" objectType="CheckBox" fmlaLink="$I$10" lockText="1" noThreeD="1"/>
</file>

<file path=xl/ctrlProps/ctrlProp28.xml><?xml version="1.0" encoding="utf-8"?>
<formControlPr xmlns="http://schemas.microsoft.com/office/spreadsheetml/2009/9/main" objectType="CheckBox" fmlaLink="$I$11" lockText="1" noThreeD="1"/>
</file>

<file path=xl/ctrlProps/ctrlProp29.xml><?xml version="1.0" encoding="utf-8"?>
<formControlPr xmlns="http://schemas.microsoft.com/office/spreadsheetml/2009/9/main" objectType="CheckBox" fmlaLink="$I$12" lockText="1" noThreeD="1"/>
</file>

<file path=xl/ctrlProps/ctrlProp3.xml><?xml version="1.0" encoding="utf-8"?>
<formControlPr xmlns="http://schemas.microsoft.com/office/spreadsheetml/2009/9/main" objectType="Drop" dropLines="4" dropStyle="combo" dx="26" fmlaLink="$J$10" fmlaRange="'Gegevens voor invoerbladen'!$D$33:$D$36" noThreeD="1" sel="1" val="0"/>
</file>

<file path=xl/ctrlProps/ctrlProp30.xml><?xml version="1.0" encoding="utf-8"?>
<formControlPr xmlns="http://schemas.microsoft.com/office/spreadsheetml/2009/9/main" objectType="CheckBox" fmlaLink="$I$13" lockText="1" noThreeD="1"/>
</file>

<file path=xl/ctrlProps/ctrlProp31.xml><?xml version="1.0" encoding="utf-8"?>
<formControlPr xmlns="http://schemas.microsoft.com/office/spreadsheetml/2009/9/main" objectType="CheckBox" fmlaLink="$I$14" lockText="1" noThreeD="1"/>
</file>

<file path=xl/ctrlProps/ctrlProp32.xml><?xml version="1.0" encoding="utf-8"?>
<formControlPr xmlns="http://schemas.microsoft.com/office/spreadsheetml/2009/9/main" objectType="CheckBox" fmlaLink="$I$15" lockText="1" noThreeD="1"/>
</file>

<file path=xl/ctrlProps/ctrlProp33.xml><?xml version="1.0" encoding="utf-8"?>
<formControlPr xmlns="http://schemas.microsoft.com/office/spreadsheetml/2009/9/main" objectType="CheckBox" fmlaLink="$I$16" lockText="1" noThreeD="1"/>
</file>

<file path=xl/ctrlProps/ctrlProp34.xml><?xml version="1.0" encoding="utf-8"?>
<formControlPr xmlns="http://schemas.microsoft.com/office/spreadsheetml/2009/9/main" objectType="CheckBox" fmlaLink="$I$17" lockText="1" noThreeD="1"/>
</file>

<file path=xl/ctrlProps/ctrlProp35.xml><?xml version="1.0" encoding="utf-8"?>
<formControlPr xmlns="http://schemas.microsoft.com/office/spreadsheetml/2009/9/main" objectType="CheckBox" fmlaLink="$I$18" lockText="1" noThreeD="1"/>
</file>

<file path=xl/ctrlProps/ctrlProp36.xml><?xml version="1.0" encoding="utf-8"?>
<formControlPr xmlns="http://schemas.microsoft.com/office/spreadsheetml/2009/9/main" objectType="CheckBox" fmlaLink="$I$19" lockText="1" noThreeD="1"/>
</file>

<file path=xl/ctrlProps/ctrlProp37.xml><?xml version="1.0" encoding="utf-8"?>
<formControlPr xmlns="http://schemas.microsoft.com/office/spreadsheetml/2009/9/main" objectType="CheckBox" fmlaLink="$I$20" lockText="1" noThreeD="1"/>
</file>

<file path=xl/ctrlProps/ctrlProp38.xml><?xml version="1.0" encoding="utf-8"?>
<formControlPr xmlns="http://schemas.microsoft.com/office/spreadsheetml/2009/9/main" objectType="CheckBox" fmlaLink="$I$21" lockText="1" noThreeD="1"/>
</file>

<file path=xl/ctrlProps/ctrlProp39.xml><?xml version="1.0" encoding="utf-8"?>
<formControlPr xmlns="http://schemas.microsoft.com/office/spreadsheetml/2009/9/main" objectType="Drop" dropLines="5" dropStyle="combo" dx="26" fmlaLink="$I$8" fmlaRange="'Gegevens voor invoerbladen'!$D$127:$D$131" noThreeD="1" sel="1" val="0"/>
</file>

<file path=xl/ctrlProps/ctrlProp4.xml><?xml version="1.0" encoding="utf-8"?>
<formControlPr xmlns="http://schemas.microsoft.com/office/spreadsheetml/2009/9/main" objectType="CheckBox" fmlaLink="$J$13" lockText="1" noThreeD="1"/>
</file>

<file path=xl/ctrlProps/ctrlProp40.xml><?xml version="1.0" encoding="utf-8"?>
<formControlPr xmlns="http://schemas.microsoft.com/office/spreadsheetml/2009/9/main" objectType="CheckBox" fmlaLink="$I$10" lockText="1" noThreeD="1"/>
</file>

<file path=xl/ctrlProps/ctrlProp41.xml><?xml version="1.0" encoding="utf-8"?>
<formControlPr xmlns="http://schemas.microsoft.com/office/spreadsheetml/2009/9/main" objectType="CheckBox" fmlaLink="$I$9" lockText="1" noThreeD="1"/>
</file>

<file path=xl/ctrlProps/ctrlProp42.xml><?xml version="1.0" encoding="utf-8"?>
<formControlPr xmlns="http://schemas.microsoft.com/office/spreadsheetml/2009/9/main" objectType="CheckBox" fmlaLink="$I$11" lockText="1" noThreeD="1"/>
</file>

<file path=xl/ctrlProps/ctrlProp43.xml><?xml version="1.0" encoding="utf-8"?>
<formControlPr xmlns="http://schemas.microsoft.com/office/spreadsheetml/2009/9/main" objectType="CheckBox" fmlaLink="$I$12" lockText="1" noThreeD="1"/>
</file>

<file path=xl/ctrlProps/ctrlProp44.xml><?xml version="1.0" encoding="utf-8"?>
<formControlPr xmlns="http://schemas.microsoft.com/office/spreadsheetml/2009/9/main" objectType="CheckBox" fmlaLink="$I$13" lockText="1" noThreeD="1"/>
</file>

<file path=xl/ctrlProps/ctrlProp45.xml><?xml version="1.0" encoding="utf-8"?>
<formControlPr xmlns="http://schemas.microsoft.com/office/spreadsheetml/2009/9/main" objectType="CheckBox" fmlaLink="$I$14" lockText="1" noThreeD="1"/>
</file>

<file path=xl/ctrlProps/ctrlProp46.xml><?xml version="1.0" encoding="utf-8"?>
<formControlPr xmlns="http://schemas.microsoft.com/office/spreadsheetml/2009/9/main" objectType="Drop" dropLines="5" dropStyle="combo" dx="26" fmlaLink="$I$19" fmlaRange="'Gegevens voor invoerbladen'!$D$158:$D$161" noThreeD="1" sel="1" val="0"/>
</file>

<file path=xl/ctrlProps/ctrlProp47.xml><?xml version="1.0" encoding="utf-8"?>
<formControlPr xmlns="http://schemas.microsoft.com/office/spreadsheetml/2009/9/main" objectType="CheckBox" fmlaLink="$I$9" lockText="1" noThreeD="1"/>
</file>

<file path=xl/ctrlProps/ctrlProp48.xml><?xml version="1.0" encoding="utf-8"?>
<formControlPr xmlns="http://schemas.microsoft.com/office/spreadsheetml/2009/9/main" objectType="CheckBox" fmlaLink="$I$8" lockText="1" noThreeD="1"/>
</file>

<file path=xl/ctrlProps/ctrlProp49.xml><?xml version="1.0" encoding="utf-8"?>
<formControlPr xmlns="http://schemas.microsoft.com/office/spreadsheetml/2009/9/main" objectType="CheckBox" fmlaLink="$I$10" lockText="1" noThreeD="1"/>
</file>

<file path=xl/ctrlProps/ctrlProp5.xml><?xml version="1.0" encoding="utf-8"?>
<formControlPr xmlns="http://schemas.microsoft.com/office/spreadsheetml/2009/9/main" objectType="CheckBox" fmlaLink="$J$14" lockText="1" noThreeD="1"/>
</file>

<file path=xl/ctrlProps/ctrlProp50.xml><?xml version="1.0" encoding="utf-8"?>
<formControlPr xmlns="http://schemas.microsoft.com/office/spreadsheetml/2009/9/main" objectType="CheckBox" fmlaLink="$I$11" lockText="1" noThreeD="1"/>
</file>

<file path=xl/ctrlProps/ctrlProp51.xml><?xml version="1.0" encoding="utf-8"?>
<formControlPr xmlns="http://schemas.microsoft.com/office/spreadsheetml/2009/9/main" objectType="CheckBox" fmlaLink="$I$12" lockText="1" noThreeD="1"/>
</file>

<file path=xl/ctrlProps/ctrlProp52.xml><?xml version="1.0" encoding="utf-8"?>
<formControlPr xmlns="http://schemas.microsoft.com/office/spreadsheetml/2009/9/main" objectType="CheckBox" fmlaLink="$I$13" lockText="1" noThreeD="1"/>
</file>

<file path=xl/ctrlProps/ctrlProp53.xml><?xml version="1.0" encoding="utf-8"?>
<formControlPr xmlns="http://schemas.microsoft.com/office/spreadsheetml/2009/9/main" objectType="CheckBox" fmlaLink="$I$14" lockText="1" noThreeD="1"/>
</file>

<file path=xl/ctrlProps/ctrlProp54.xml><?xml version="1.0" encoding="utf-8"?>
<formControlPr xmlns="http://schemas.microsoft.com/office/spreadsheetml/2009/9/main" objectType="CheckBox" fmlaLink="$I$15" lockText="1" noThreeD="1"/>
</file>

<file path=xl/ctrlProps/ctrlProp55.xml><?xml version="1.0" encoding="utf-8"?>
<formControlPr xmlns="http://schemas.microsoft.com/office/spreadsheetml/2009/9/main" objectType="CheckBox" fmlaLink="$I$16" lockText="1" noThreeD="1"/>
</file>

<file path=xl/ctrlProps/ctrlProp56.xml><?xml version="1.0" encoding="utf-8"?>
<formControlPr xmlns="http://schemas.microsoft.com/office/spreadsheetml/2009/9/main" objectType="CheckBox" fmlaLink="$I$17" lockText="1" noThreeD="1"/>
</file>

<file path=xl/ctrlProps/ctrlProp57.xml><?xml version="1.0" encoding="utf-8"?>
<formControlPr xmlns="http://schemas.microsoft.com/office/spreadsheetml/2009/9/main" objectType="CheckBox" fmlaLink="$I$20" lockText="1" noThreeD="1"/>
</file>

<file path=xl/ctrlProps/ctrlProp58.xml><?xml version="1.0" encoding="utf-8"?>
<formControlPr xmlns="http://schemas.microsoft.com/office/spreadsheetml/2009/9/main" objectType="CheckBox" fmlaLink="$I$21" lockText="1" noThreeD="1"/>
</file>

<file path=xl/ctrlProps/ctrlProp59.xml><?xml version="1.0" encoding="utf-8"?>
<formControlPr xmlns="http://schemas.microsoft.com/office/spreadsheetml/2009/9/main" objectType="CheckBox" fmlaLink="$I$22" lockText="1" noThreeD="1"/>
</file>

<file path=xl/ctrlProps/ctrlProp6.xml><?xml version="1.0" encoding="utf-8"?>
<formControlPr xmlns="http://schemas.microsoft.com/office/spreadsheetml/2009/9/main" objectType="CheckBox" fmlaLink="$J$15" lockText="1" noThreeD="1"/>
</file>

<file path=xl/ctrlProps/ctrlProp60.xml><?xml version="1.0" encoding="utf-8"?>
<formControlPr xmlns="http://schemas.microsoft.com/office/spreadsheetml/2009/9/main" objectType="CheckBox" fmlaLink="$I$23" lockText="1" noThreeD="1"/>
</file>

<file path=xl/ctrlProps/ctrlProp61.xml><?xml version="1.0" encoding="utf-8"?>
<formControlPr xmlns="http://schemas.microsoft.com/office/spreadsheetml/2009/9/main" objectType="CheckBox" fmlaLink="$I$24" lockText="1" noThreeD="1"/>
</file>

<file path=xl/ctrlProps/ctrlProp62.xml><?xml version="1.0" encoding="utf-8"?>
<formControlPr xmlns="http://schemas.microsoft.com/office/spreadsheetml/2009/9/main" objectType="CheckBox" fmlaLink="$I$25" lockText="1" noThreeD="1"/>
</file>

<file path=xl/ctrlProps/ctrlProp63.xml><?xml version="1.0" encoding="utf-8"?>
<formControlPr xmlns="http://schemas.microsoft.com/office/spreadsheetml/2009/9/main" objectType="CheckBox" fmlaLink="$I$26" lockText="1" noThreeD="1"/>
</file>

<file path=xl/ctrlProps/ctrlProp64.xml><?xml version="1.0" encoding="utf-8"?>
<formControlPr xmlns="http://schemas.microsoft.com/office/spreadsheetml/2009/9/main" objectType="CheckBox" fmlaLink="$I$27" lockText="1" noThreeD="1"/>
</file>

<file path=xl/ctrlProps/ctrlProp65.xml><?xml version="1.0" encoding="utf-8"?>
<formControlPr xmlns="http://schemas.microsoft.com/office/spreadsheetml/2009/9/main" objectType="CheckBox" fmlaLink="$I$28" lockText="1" noThreeD="1"/>
</file>

<file path=xl/ctrlProps/ctrlProp66.xml><?xml version="1.0" encoding="utf-8"?>
<formControlPr xmlns="http://schemas.microsoft.com/office/spreadsheetml/2009/9/main" objectType="CheckBox" fmlaLink="$I$29" lockText="1" noThreeD="1"/>
</file>

<file path=xl/ctrlProps/ctrlProp67.xml><?xml version="1.0" encoding="utf-8"?>
<formControlPr xmlns="http://schemas.microsoft.com/office/spreadsheetml/2009/9/main" objectType="CheckBox" fmlaLink="$I$30" lockText="1" noThreeD="1"/>
</file>

<file path=xl/ctrlProps/ctrlProp68.xml><?xml version="1.0" encoding="utf-8"?>
<formControlPr xmlns="http://schemas.microsoft.com/office/spreadsheetml/2009/9/main" objectType="CheckBox" fmlaLink="$I$31" lockText="1" noThreeD="1"/>
</file>

<file path=xl/ctrlProps/ctrlProp69.xml><?xml version="1.0" encoding="utf-8"?>
<formControlPr xmlns="http://schemas.microsoft.com/office/spreadsheetml/2009/9/main" objectType="CheckBox" fmlaLink="$I$32" lockText="1" noThreeD="1"/>
</file>

<file path=xl/ctrlProps/ctrlProp7.xml><?xml version="1.0" encoding="utf-8"?>
<formControlPr xmlns="http://schemas.microsoft.com/office/spreadsheetml/2009/9/main" objectType="CheckBox" fmlaLink="$J$16" lockText="1" noThreeD="1"/>
</file>

<file path=xl/ctrlProps/ctrlProp70.xml><?xml version="1.0" encoding="utf-8"?>
<formControlPr xmlns="http://schemas.microsoft.com/office/spreadsheetml/2009/9/main" objectType="CheckBox" fmlaLink="$I$33" lockText="1" noThreeD="1"/>
</file>

<file path=xl/ctrlProps/ctrlProp71.xml><?xml version="1.0" encoding="utf-8"?>
<formControlPr xmlns="http://schemas.microsoft.com/office/spreadsheetml/2009/9/main" objectType="CheckBox" fmlaLink="$I$34" lockText="1" noThreeD="1"/>
</file>

<file path=xl/ctrlProps/ctrlProp72.xml><?xml version="1.0" encoding="utf-8"?>
<formControlPr xmlns="http://schemas.microsoft.com/office/spreadsheetml/2009/9/main" objectType="CheckBox" fmlaLink="$I$35" lockText="1" noThreeD="1"/>
</file>

<file path=xl/ctrlProps/ctrlProp73.xml><?xml version="1.0" encoding="utf-8"?>
<formControlPr xmlns="http://schemas.microsoft.com/office/spreadsheetml/2009/9/main" objectType="CheckBox" fmlaLink="$I$36" lockText="1" noThreeD="1"/>
</file>

<file path=xl/ctrlProps/ctrlProp74.xml><?xml version="1.0" encoding="utf-8"?>
<formControlPr xmlns="http://schemas.microsoft.com/office/spreadsheetml/2009/9/main" objectType="CheckBox" fmlaLink="$I$37" lockText="1" noThreeD="1"/>
</file>

<file path=xl/ctrlProps/ctrlProp75.xml><?xml version="1.0" encoding="utf-8"?>
<formControlPr xmlns="http://schemas.microsoft.com/office/spreadsheetml/2009/9/main" objectType="CheckBox" fmlaLink="$I$38" lockText="1" noThreeD="1"/>
</file>

<file path=xl/ctrlProps/ctrlProp76.xml><?xml version="1.0" encoding="utf-8"?>
<formControlPr xmlns="http://schemas.microsoft.com/office/spreadsheetml/2009/9/main" objectType="CheckBox" fmlaLink="$I$39" lockText="1" noThreeD="1"/>
</file>

<file path=xl/ctrlProps/ctrlProp77.xml><?xml version="1.0" encoding="utf-8"?>
<formControlPr xmlns="http://schemas.microsoft.com/office/spreadsheetml/2009/9/main" objectType="CheckBox" fmlaLink="$I$9" lockText="1" noThreeD="1"/>
</file>

<file path=xl/ctrlProps/ctrlProp78.xml><?xml version="1.0" encoding="utf-8"?>
<formControlPr xmlns="http://schemas.microsoft.com/office/spreadsheetml/2009/9/main" objectType="CheckBox" fmlaLink="$I$8" lockText="1" noThreeD="1"/>
</file>

<file path=xl/ctrlProps/ctrlProp79.xml><?xml version="1.0" encoding="utf-8"?>
<formControlPr xmlns="http://schemas.microsoft.com/office/spreadsheetml/2009/9/main" objectType="CheckBox" fmlaLink="$I$10" lockText="1" noThreeD="1"/>
</file>

<file path=xl/ctrlProps/ctrlProp8.xml><?xml version="1.0" encoding="utf-8"?>
<formControlPr xmlns="http://schemas.microsoft.com/office/spreadsheetml/2009/9/main" objectType="CheckBox" fmlaLink="$J$18" lockText="1" noThreeD="1"/>
</file>

<file path=xl/ctrlProps/ctrlProp80.xml><?xml version="1.0" encoding="utf-8"?>
<formControlPr xmlns="http://schemas.microsoft.com/office/spreadsheetml/2009/9/main" objectType="CheckBox" fmlaLink="$I$11" lockText="1" noThreeD="1"/>
</file>

<file path=xl/ctrlProps/ctrlProp81.xml><?xml version="1.0" encoding="utf-8"?>
<formControlPr xmlns="http://schemas.microsoft.com/office/spreadsheetml/2009/9/main" objectType="CheckBox" fmlaLink="$I$12" lockText="1" noThreeD="1"/>
</file>

<file path=xl/ctrlProps/ctrlProp82.xml><?xml version="1.0" encoding="utf-8"?>
<formControlPr xmlns="http://schemas.microsoft.com/office/spreadsheetml/2009/9/main" objectType="CheckBox" fmlaLink="$I$13" lockText="1" noThreeD="1"/>
</file>

<file path=xl/ctrlProps/ctrlProp83.xml><?xml version="1.0" encoding="utf-8"?>
<formControlPr xmlns="http://schemas.microsoft.com/office/spreadsheetml/2009/9/main" objectType="CheckBox" fmlaLink="$I$14" lockText="1" noThreeD="1"/>
</file>

<file path=xl/ctrlProps/ctrlProp84.xml><?xml version="1.0" encoding="utf-8"?>
<formControlPr xmlns="http://schemas.microsoft.com/office/spreadsheetml/2009/9/main" objectType="CheckBox" fmlaLink="$J$13" lockText="1" noThreeD="1"/>
</file>

<file path=xl/ctrlProps/ctrlProp85.xml><?xml version="1.0" encoding="utf-8"?>
<formControlPr xmlns="http://schemas.microsoft.com/office/spreadsheetml/2009/9/main" objectType="CheckBox" fmlaLink="$J$14" lockText="1" noThreeD="1"/>
</file>

<file path=xl/ctrlProps/ctrlProp86.xml><?xml version="1.0" encoding="utf-8"?>
<formControlPr xmlns="http://schemas.microsoft.com/office/spreadsheetml/2009/9/main" objectType="CheckBox" fmlaLink="$J$15" lockText="1" noThreeD="1"/>
</file>

<file path=xl/ctrlProps/ctrlProp87.xml><?xml version="1.0" encoding="utf-8"?>
<formControlPr xmlns="http://schemas.microsoft.com/office/spreadsheetml/2009/9/main" objectType="CheckBox" fmlaLink="$J$16" lockText="1" noThreeD="1"/>
</file>

<file path=xl/ctrlProps/ctrlProp88.xml><?xml version="1.0" encoding="utf-8"?>
<formControlPr xmlns="http://schemas.microsoft.com/office/spreadsheetml/2009/9/main" objectType="CheckBox" fmlaLink="$J$17" lockText="1" noThreeD="1"/>
</file>

<file path=xl/ctrlProps/ctrlProp89.xml><?xml version="1.0" encoding="utf-8"?>
<formControlPr xmlns="http://schemas.microsoft.com/office/spreadsheetml/2009/9/main" objectType="CheckBox" fmlaLink="$J$18" lockText="1" noThreeD="1"/>
</file>

<file path=xl/ctrlProps/ctrlProp9.xml><?xml version="1.0" encoding="utf-8"?>
<formControlPr xmlns="http://schemas.microsoft.com/office/spreadsheetml/2009/9/main" objectType="CheckBox" fmlaLink="$J$19" lockText="1" noThreeD="1"/>
</file>

<file path=xl/ctrlProps/ctrlProp90.xml><?xml version="1.0" encoding="utf-8"?>
<formControlPr xmlns="http://schemas.microsoft.com/office/spreadsheetml/2009/9/main" objectType="CheckBox" fmlaLink="$J$19" lockText="1" noThreeD="1"/>
</file>

<file path=xl/ctrlProps/ctrlProp91.xml><?xml version="1.0" encoding="utf-8"?>
<formControlPr xmlns="http://schemas.microsoft.com/office/spreadsheetml/2009/9/main" objectType="CheckBox" fmlaLink="$J$20" lockText="1" noThreeD="1"/>
</file>

<file path=xl/ctrlProps/ctrlProp92.xml><?xml version="1.0" encoding="utf-8"?>
<formControlPr xmlns="http://schemas.microsoft.com/office/spreadsheetml/2009/9/main" objectType="CheckBox" fmlaLink="$J$21" lockText="1" noThreeD="1"/>
</file>

<file path=xl/ctrlProps/ctrlProp93.xml><?xml version="1.0" encoding="utf-8"?>
<formControlPr xmlns="http://schemas.microsoft.com/office/spreadsheetml/2009/9/main" objectType="CheckBox" fmlaLink="$J$22" lockText="1" noThreeD="1"/>
</file>

<file path=xl/ctrlProps/ctrlProp94.xml><?xml version="1.0" encoding="utf-8"?>
<formControlPr xmlns="http://schemas.microsoft.com/office/spreadsheetml/2009/9/main" objectType="CheckBox" fmlaLink="$J$23" lockText="1" noThreeD="1"/>
</file>

<file path=xl/ctrlProps/ctrlProp95.xml><?xml version="1.0" encoding="utf-8"?>
<formControlPr xmlns="http://schemas.microsoft.com/office/spreadsheetml/2009/9/main" objectType="CheckBox" fmlaLink="$J$24" lockText="1" noThreeD="1"/>
</file>

<file path=xl/ctrlProps/ctrlProp96.xml><?xml version="1.0" encoding="utf-8"?>
<formControlPr xmlns="http://schemas.microsoft.com/office/spreadsheetml/2009/9/main" objectType="CheckBox" fmlaLink="$J$25" lockText="1" noThreeD="1"/>
</file>

<file path=xl/ctrlProps/ctrlProp97.xml><?xml version="1.0" encoding="utf-8"?>
<formControlPr xmlns="http://schemas.microsoft.com/office/spreadsheetml/2009/9/main" objectType="CheckBox" fmlaLink="$J$26" lockText="1" noThreeD="1"/>
</file>

<file path=xl/ctrlProps/ctrlProp98.xml><?xml version="1.0" encoding="utf-8"?>
<formControlPr xmlns="http://schemas.microsoft.com/office/spreadsheetml/2009/9/main" objectType="CheckBox" fmlaLink="$J$10" lockText="1" noThreeD="1"/>
</file>

<file path=xl/ctrlProps/ctrlProp99.xml><?xml version="1.0" encoding="utf-8"?>
<formControlPr xmlns="http://schemas.microsoft.com/office/spreadsheetml/2009/9/main" objectType="CheckBox" fmlaLink="$J$11"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ttps://www.libreoffice.org/download/download-libreoffice/" TargetMode="External"/><Relationship Id="rId7" Type="http://schemas.openxmlformats.org/officeDocument/2006/relationships/image" Target="../media/image2.png"/><Relationship Id="rId2" Type="http://schemas.openxmlformats.org/officeDocument/2006/relationships/hyperlink" Target="https://apps.apple.com/nl/app/microsoft-excel/id462058435?mt=12" TargetMode="External"/><Relationship Id="rId1" Type="http://schemas.openxmlformats.org/officeDocument/2006/relationships/image" Target="../media/image1.png"/><Relationship Id="rId6" Type="http://schemas.openxmlformats.org/officeDocument/2006/relationships/hyperlink" Target="https://degroeneveterinair.nl/contact/" TargetMode="External"/><Relationship Id="rId5" Type="http://schemas.openxmlformats.org/officeDocument/2006/relationships/hyperlink" Target="https://www.rvo.nl/onderwerpen/energiebesparingsplicht/eml" TargetMode="External"/><Relationship Id="rId4" Type="http://schemas.openxmlformats.org/officeDocument/2006/relationships/hyperlink" Target="https://www.expertisecentrumverduurzamingzorg.nl/care/co2-routekaart/co2-reductietool-downloaden/" TargetMode="External"/><Relationship Id="rId9"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0</xdr:colOff>
      <xdr:row>6</xdr:row>
      <xdr:rowOff>120431</xdr:rowOff>
    </xdr:from>
    <xdr:to>
      <xdr:col>4</xdr:col>
      <xdr:colOff>5438775</xdr:colOff>
      <xdr:row>16</xdr:row>
      <xdr:rowOff>32846</xdr:rowOff>
    </xdr:to>
    <xdr:sp macro="" textlink="">
      <xdr:nvSpPr>
        <xdr:cNvPr id="3" name="Tekstvak 2">
          <a:extLst>
            <a:ext uri="{FF2B5EF4-FFF2-40B4-BE49-F238E27FC236}">
              <a16:creationId xmlns:a16="http://schemas.microsoft.com/office/drawing/2014/main" id="{00000000-0008-0000-0000-000003000000}"/>
            </a:ext>
          </a:extLst>
        </xdr:cNvPr>
        <xdr:cNvSpPr txBox="1"/>
      </xdr:nvSpPr>
      <xdr:spPr>
        <a:xfrm>
          <a:off x="1238250" y="1606331"/>
          <a:ext cx="10591800" cy="1969815"/>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solidFill>
              <a:schemeClr val="dk1"/>
            </a:solidFill>
            <a:effectLst/>
            <a:latin typeface="+mn-lt"/>
            <a:ea typeface="+mn-ea"/>
            <a:cs typeface="+mn-cs"/>
          </a:endParaRPr>
        </a:p>
        <a:p>
          <a:r>
            <a:rPr lang="nl-NL" sz="1100" b="1">
              <a:solidFill>
                <a:schemeClr val="dk1"/>
              </a:solidFill>
              <a:effectLst/>
              <a:latin typeface="+mn-lt"/>
              <a:ea typeface="+mn-ea"/>
              <a:cs typeface="+mn-cs"/>
            </a:rPr>
            <a:t>Duurzaamheidsscan voor de dierenartsenpraktijk.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Deze scan is ontwikkeld door De Groene Veterinair in samenwerking met de KNMvD om op een snelle en redelijk eenvoudige manier een idee te krijgen over de duurzaamheid van de ‘eigen’ praktijk en vooral waar verbeteringen te behalen zijn. Het is zeker niet het doel om volledig te zijn. Het resultatenblad kan bewaard worden, b.v. als PDF (zie onderaan), om te vergelijken met een scan die in een later stadium van diezelfde praktijk gemaakt wordt. Op die manier is ook de progressie te volgen in de tijd. Momenteel kan deze scan niet gebruikt worden om praktijken met elkaar te vergelijken. Simpelweg omdat er zoveel onderlinge verschillen bestaan. Er wordt echter aan gewerkt. </a:t>
          </a:r>
        </a:p>
        <a:p>
          <a:r>
            <a:rPr lang="nl-NL" sz="1100">
              <a:solidFill>
                <a:schemeClr val="dk1"/>
              </a:solidFill>
              <a:effectLst/>
              <a:latin typeface="+mn-lt"/>
              <a:ea typeface="+mn-ea"/>
              <a:cs typeface="+mn-cs"/>
            </a:rPr>
            <a:t>Het gebruik wijst zichzelf. In de grijze vakken kan een getal of een notitie worden ingevuld. </a:t>
          </a:r>
        </a:p>
        <a:p>
          <a:r>
            <a:rPr lang="nl-NL" sz="1100">
              <a:solidFill>
                <a:schemeClr val="dk1"/>
              </a:solidFill>
              <a:effectLst/>
              <a:latin typeface="+mn-lt"/>
              <a:ea typeface="+mn-ea"/>
              <a:cs typeface="+mn-cs"/>
            </a:rPr>
            <a:t>De scan is gemaakt in Microsoft Excel. Hij is niet te gebruiken in Google spreadsheets. Voor diegenen die geen office-pakket hebben of willen, is een download van Libre Office (link hieronder). </a:t>
          </a:r>
        </a:p>
        <a:p>
          <a:r>
            <a:rPr lang="nl-NL" sz="1100">
              <a:solidFill>
                <a:schemeClr val="dk1"/>
              </a:solidFill>
              <a:effectLst/>
              <a:latin typeface="+mn-lt"/>
              <a:ea typeface="+mn-ea"/>
              <a:cs typeface="+mn-cs"/>
            </a:rPr>
            <a:t>Voor Mac gebruikers is er een app te downloaden. </a:t>
          </a:r>
        </a:p>
        <a:p>
          <a:endParaRPr lang="nl-NL" sz="1100"/>
        </a:p>
      </xdr:txBody>
    </xdr:sp>
    <xdr:clientData/>
  </xdr:twoCellAnchor>
  <xdr:twoCellAnchor editAs="oneCell">
    <xdr:from>
      <xdr:col>3</xdr:col>
      <xdr:colOff>3825147</xdr:colOff>
      <xdr:row>2</xdr:row>
      <xdr:rowOff>129539</xdr:rowOff>
    </xdr:from>
    <xdr:to>
      <xdr:col>4</xdr:col>
      <xdr:colOff>919650</xdr:colOff>
      <xdr:row>6</xdr:row>
      <xdr:rowOff>103685</xdr:rowOff>
    </xdr:to>
    <xdr:pic>
      <xdr:nvPicPr>
        <xdr:cNvPr id="4098" name="Afbeelding 2">
          <a:extLst>
            <a:ext uri="{FF2B5EF4-FFF2-40B4-BE49-F238E27FC236}">
              <a16:creationId xmlns:a16="http://schemas.microsoft.com/office/drawing/2014/main" id="{00000000-0008-0000-0000-000002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6038"/>
        <a:stretch>
          <a:fillRect/>
        </a:stretch>
      </xdr:blipFill>
      <xdr:spPr bwMode="auto">
        <a:xfrm>
          <a:off x="5073250" y="622211"/>
          <a:ext cx="2251141" cy="959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491797</xdr:colOff>
      <xdr:row>16</xdr:row>
      <xdr:rowOff>142327</xdr:rowOff>
    </xdr:from>
    <xdr:to>
      <xdr:col>4</xdr:col>
      <xdr:colOff>2765425</xdr:colOff>
      <xdr:row>17</xdr:row>
      <xdr:rowOff>142327</xdr:rowOff>
    </xdr:to>
    <xdr:sp macro="" textlink="">
      <xdr:nvSpPr>
        <xdr:cNvPr id="5" name="Rechthoek: afgeronde hoeken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6883072" y="3685627"/>
          <a:ext cx="2273628" cy="238125"/>
        </a:xfrm>
        <a:prstGeom prst="roundRect">
          <a:avLst>
            <a:gd name="adj" fmla="val 50000"/>
          </a:avLst>
        </a:prstGeom>
        <a:noFill/>
        <a:ln w="412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a:solidFill>
                <a:schemeClr val="accent6">
                  <a:lumMod val="75000"/>
                </a:schemeClr>
              </a:solidFill>
            </a:rPr>
            <a:t>app voor Mac downloaden</a:t>
          </a:r>
        </a:p>
      </xdr:txBody>
    </xdr:sp>
    <xdr:clientData/>
  </xdr:twoCellAnchor>
  <xdr:twoCellAnchor>
    <xdr:from>
      <xdr:col>3</xdr:col>
      <xdr:colOff>2720862</xdr:colOff>
      <xdr:row>16</xdr:row>
      <xdr:rowOff>142326</xdr:rowOff>
    </xdr:from>
    <xdr:to>
      <xdr:col>3</xdr:col>
      <xdr:colOff>4932414</xdr:colOff>
      <xdr:row>17</xdr:row>
      <xdr:rowOff>142327</xdr:rowOff>
    </xdr:to>
    <xdr:sp macro="" textlink="">
      <xdr:nvSpPr>
        <xdr:cNvPr id="6" name="Rechthoek: afgeronde hoeken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59112" y="3685626"/>
          <a:ext cx="2211552" cy="238126"/>
        </a:xfrm>
        <a:prstGeom prst="roundRect">
          <a:avLst>
            <a:gd name="adj" fmla="val 50000"/>
          </a:avLst>
        </a:prstGeom>
        <a:noFill/>
        <a:ln w="412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a:solidFill>
                <a:schemeClr val="accent6">
                  <a:lumMod val="75000"/>
                </a:schemeClr>
              </a:solidFill>
            </a:rPr>
            <a:t>Libre office downloaden</a:t>
          </a:r>
        </a:p>
      </xdr:txBody>
    </xdr:sp>
    <xdr:clientData/>
  </xdr:twoCellAnchor>
  <xdr:twoCellAnchor>
    <xdr:from>
      <xdr:col>2</xdr:col>
      <xdr:colOff>284655</xdr:colOff>
      <xdr:row>18</xdr:row>
      <xdr:rowOff>43795</xdr:rowOff>
    </xdr:from>
    <xdr:to>
      <xdr:col>4</xdr:col>
      <xdr:colOff>5372100</xdr:colOff>
      <xdr:row>25</xdr:row>
      <xdr:rowOff>54743</xdr:rowOff>
    </xdr:to>
    <xdr:sp macro="" textlink="">
      <xdr:nvSpPr>
        <xdr:cNvPr id="7" name="Tekstvak 6">
          <a:extLst>
            <a:ext uri="{FF2B5EF4-FFF2-40B4-BE49-F238E27FC236}">
              <a16:creationId xmlns:a16="http://schemas.microsoft.com/office/drawing/2014/main" id="{00000000-0008-0000-0000-000007000000}"/>
            </a:ext>
          </a:extLst>
        </xdr:cNvPr>
        <xdr:cNvSpPr txBox="1"/>
      </xdr:nvSpPr>
      <xdr:spPr>
        <a:xfrm>
          <a:off x="1208580" y="4015720"/>
          <a:ext cx="10554795" cy="1392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dk1"/>
              </a:solidFill>
              <a:effectLst/>
              <a:latin typeface="+mn-lt"/>
              <a:ea typeface="+mn-ea"/>
              <a:cs typeface="+mn-cs"/>
            </a:rPr>
            <a:t>De scan is verdeeld in diverse pijlers; praktijkgegevens, energie, water, lucht, enz. Per pijler is er een tabblad, hierin vul je de vragenlijst/checklist in die met de betreffende pijler te maken heeft.  In</a:t>
          </a:r>
          <a:r>
            <a:rPr lang="nl-NL" sz="1100" baseline="0">
              <a:solidFill>
                <a:schemeClr val="dk1"/>
              </a:solidFill>
              <a:effectLst/>
              <a:latin typeface="+mn-lt"/>
              <a:ea typeface="+mn-ea"/>
              <a:cs typeface="+mn-cs"/>
            </a:rPr>
            <a:t> het tabblad praktijkgegevens kun je ook invullen wat je verwachtingen zijn van het invullen. Na afloop krijg je de uitkomst en kun je deze vergelijken met de vooraf ingevulde verwachtingen.</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Na het invullen van de tabladen/pijlers krijg je het resultaat te zien in het tabblad 'Resultaat'. Hoe meer je met alle pijlers de 100% nadert, hoe meer de schaal veranderd van het sterdiagram om ook kleine verschillen zichtbaar te maken.</a:t>
          </a:r>
        </a:p>
        <a:p>
          <a:r>
            <a:rPr lang="nl-NL" sz="1100">
              <a:solidFill>
                <a:schemeClr val="dk1"/>
              </a:solidFill>
              <a:effectLst/>
              <a:latin typeface="+mn-lt"/>
              <a:ea typeface="+mn-ea"/>
              <a:cs typeface="+mn-cs"/>
            </a:rPr>
            <a:t>Na het doornemen van alle pijlers krijg je een rapport in het tabblad 'Resultaat'. Je ziet in één oogopslag op welke pijlers nog winst te behalen valt. Tevens krijg je een indruk van de CO</a:t>
          </a:r>
          <a:r>
            <a:rPr lang="nl-NL" sz="1100" baseline="-25000">
              <a:solidFill>
                <a:schemeClr val="dk1"/>
              </a:solidFill>
              <a:effectLst/>
              <a:latin typeface="+mn-lt"/>
              <a:ea typeface="+mn-ea"/>
              <a:cs typeface="+mn-cs"/>
            </a:rPr>
            <a:t>2</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emissie voor electra, gas en eventueel brandstof.</a:t>
          </a:r>
        </a:p>
        <a:p>
          <a:endParaRPr lang="nl-NL" sz="1100"/>
        </a:p>
      </xdr:txBody>
    </xdr:sp>
    <xdr:clientData/>
  </xdr:twoCellAnchor>
  <xdr:twoCellAnchor>
    <xdr:from>
      <xdr:col>2</xdr:col>
      <xdr:colOff>273706</xdr:colOff>
      <xdr:row>26</xdr:row>
      <xdr:rowOff>21897</xdr:rowOff>
    </xdr:from>
    <xdr:to>
      <xdr:col>4</xdr:col>
      <xdr:colOff>5333999</xdr:colOff>
      <xdr:row>31</xdr:row>
      <xdr:rowOff>54743</xdr:rowOff>
    </xdr:to>
    <xdr:sp macro="" textlink="">
      <xdr:nvSpPr>
        <xdr:cNvPr id="8" name="Tekstvak 7">
          <a:extLst>
            <a:ext uri="{FF2B5EF4-FFF2-40B4-BE49-F238E27FC236}">
              <a16:creationId xmlns:a16="http://schemas.microsoft.com/office/drawing/2014/main" id="{00000000-0008-0000-0000-000008000000}"/>
            </a:ext>
          </a:extLst>
        </xdr:cNvPr>
        <xdr:cNvSpPr txBox="1"/>
      </xdr:nvSpPr>
      <xdr:spPr>
        <a:xfrm>
          <a:off x="1197631" y="5565447"/>
          <a:ext cx="10527643" cy="985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Enkele andere hulpmiddelen: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CO2 reductietool, dit is een uitgebreide variant van deze duurzaamheidsscan gericht op klimaatneutraal vastgoed. De CO2 reductietool geeft handvatten om een meerjarenplan te vormen. Deze tool is gratis te downloaden via bovenstaande link, hier vind je ook meer informatie. </a:t>
          </a:r>
        </a:p>
        <a:p>
          <a:r>
            <a:rPr lang="nl-NL" sz="1100">
              <a:solidFill>
                <a:schemeClr val="dk1"/>
              </a:solidFill>
              <a:effectLst/>
              <a:latin typeface="+mn-lt"/>
              <a:ea typeface="+mn-ea"/>
              <a:cs typeface="+mn-cs"/>
            </a:rPr>
            <a:t>EML lijsten. In de Erkende Maatregelenlijsten energiebesparing (EML) staan energiebesparende maatregelen met een terugverdientijd van 5 jaar of minder. De EML bestaat uit 3 onderdelen: Gebouwen, Faciliteiten en Processen. Met de EML kan aan de energiebesparingsplicht worden voldaan.</a:t>
          </a:r>
        </a:p>
        <a:p>
          <a:endParaRPr lang="nl-NL" sz="1100"/>
        </a:p>
      </xdr:txBody>
    </xdr:sp>
    <xdr:clientData/>
  </xdr:twoCellAnchor>
  <xdr:twoCellAnchor>
    <xdr:from>
      <xdr:col>3</xdr:col>
      <xdr:colOff>2734229</xdr:colOff>
      <xdr:row>32</xdr:row>
      <xdr:rowOff>175171</xdr:rowOff>
    </xdr:from>
    <xdr:to>
      <xdr:col>3</xdr:col>
      <xdr:colOff>4912928</xdr:colOff>
      <xdr:row>34</xdr:row>
      <xdr:rowOff>10948</xdr:rowOff>
    </xdr:to>
    <xdr:sp macro="" textlink="">
      <xdr:nvSpPr>
        <xdr:cNvPr id="10" name="Rechthoek: afgeronde hoeken 9">
          <a:hlinkClick xmlns:r="http://schemas.openxmlformats.org/officeDocument/2006/relationships" r:id="rId4"/>
          <a:extLst>
            <a:ext uri="{FF2B5EF4-FFF2-40B4-BE49-F238E27FC236}">
              <a16:creationId xmlns:a16="http://schemas.microsoft.com/office/drawing/2014/main" id="{00000000-0008-0000-0000-00000A000000}"/>
            </a:ext>
          </a:extLst>
        </xdr:cNvPr>
        <xdr:cNvSpPr/>
      </xdr:nvSpPr>
      <xdr:spPr>
        <a:xfrm>
          <a:off x="3972479" y="6861721"/>
          <a:ext cx="2178699" cy="254877"/>
        </a:xfrm>
        <a:prstGeom prst="roundRect">
          <a:avLst>
            <a:gd name="adj" fmla="val 50000"/>
          </a:avLst>
        </a:prstGeom>
        <a:noFill/>
        <a:ln w="412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b="1">
              <a:solidFill>
                <a:schemeClr val="accent6">
                  <a:lumMod val="75000"/>
                </a:schemeClr>
              </a:solidFill>
            </a:rPr>
            <a:t>CO2-reductietool</a:t>
          </a:r>
          <a:endParaRPr lang="nl-NL" sz="1100" b="1" baseline="-25000">
            <a:solidFill>
              <a:schemeClr val="accent6">
                <a:lumMod val="75000"/>
              </a:schemeClr>
            </a:solidFill>
          </a:endParaRPr>
        </a:p>
      </xdr:txBody>
    </xdr:sp>
    <xdr:clientData/>
  </xdr:twoCellAnchor>
  <xdr:twoCellAnchor>
    <xdr:from>
      <xdr:col>4</xdr:col>
      <xdr:colOff>400374</xdr:colOff>
      <xdr:row>32</xdr:row>
      <xdr:rowOff>175172</xdr:rowOff>
    </xdr:from>
    <xdr:to>
      <xdr:col>4</xdr:col>
      <xdr:colOff>2695899</xdr:colOff>
      <xdr:row>34</xdr:row>
      <xdr:rowOff>10948</xdr:rowOff>
    </xdr:to>
    <xdr:sp macro="" textlink="">
      <xdr:nvSpPr>
        <xdr:cNvPr id="12" name="Rechthoek: afgeronde hoeken 11">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6791649" y="6861722"/>
          <a:ext cx="2295525" cy="254876"/>
        </a:xfrm>
        <a:prstGeom prst="roundRect">
          <a:avLst>
            <a:gd name="adj" fmla="val 50000"/>
          </a:avLst>
        </a:prstGeom>
        <a:noFill/>
        <a:ln w="412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a:solidFill>
                <a:schemeClr val="accent6">
                  <a:lumMod val="75000"/>
                </a:schemeClr>
              </a:solidFill>
            </a:rPr>
            <a:t>EML-lijsten</a:t>
          </a:r>
        </a:p>
      </xdr:txBody>
    </xdr:sp>
    <xdr:clientData/>
  </xdr:twoCellAnchor>
  <xdr:twoCellAnchor>
    <xdr:from>
      <xdr:col>2</xdr:col>
      <xdr:colOff>295602</xdr:colOff>
      <xdr:row>34</xdr:row>
      <xdr:rowOff>153279</xdr:rowOff>
    </xdr:from>
    <xdr:to>
      <xdr:col>4</xdr:col>
      <xdr:colOff>5257800</xdr:colOff>
      <xdr:row>38</xdr:row>
      <xdr:rowOff>109481</xdr:rowOff>
    </xdr:to>
    <xdr:sp macro="" textlink="">
      <xdr:nvSpPr>
        <xdr:cNvPr id="13" name="Tekstvak 12">
          <a:extLst>
            <a:ext uri="{FF2B5EF4-FFF2-40B4-BE49-F238E27FC236}">
              <a16:creationId xmlns:a16="http://schemas.microsoft.com/office/drawing/2014/main" id="{00000000-0008-0000-0000-00000D000000}"/>
            </a:ext>
          </a:extLst>
        </xdr:cNvPr>
        <xdr:cNvSpPr txBox="1"/>
      </xdr:nvSpPr>
      <xdr:spPr>
        <a:xfrm>
          <a:off x="1219527" y="7258929"/>
          <a:ext cx="10429548" cy="718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Vragen / opmerkingen: </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In verband met het gebruiksgemak is de scan zeker niet volledig. Heb jij aanvullende maatregelen voor in de scan, die er bij horen? Neem dan contact op met De Groene Veterinair dan kunnen we deze eventueel toevoegen aan de volgende versie van de duurzaamheidsscan. </a:t>
          </a:r>
        </a:p>
        <a:p>
          <a:endParaRPr lang="nl-NL" sz="1100"/>
        </a:p>
      </xdr:txBody>
    </xdr:sp>
    <xdr:clientData/>
  </xdr:twoCellAnchor>
  <xdr:twoCellAnchor>
    <xdr:from>
      <xdr:col>3</xdr:col>
      <xdr:colOff>4075722</xdr:colOff>
      <xdr:row>39</xdr:row>
      <xdr:rowOff>10952</xdr:rowOff>
    </xdr:from>
    <xdr:to>
      <xdr:col>4</xdr:col>
      <xdr:colOff>1152532</xdr:colOff>
      <xdr:row>40</xdr:row>
      <xdr:rowOff>87590</xdr:rowOff>
    </xdr:to>
    <xdr:sp macro="" textlink="">
      <xdr:nvSpPr>
        <xdr:cNvPr id="14" name="Rechthoek: afgeronde hoeken 13">
          <a:hlinkClick xmlns:r="http://schemas.openxmlformats.org/officeDocument/2006/relationships" r:id="rId6"/>
          <a:extLst>
            <a:ext uri="{FF2B5EF4-FFF2-40B4-BE49-F238E27FC236}">
              <a16:creationId xmlns:a16="http://schemas.microsoft.com/office/drawing/2014/main" id="{00000000-0008-0000-0000-00000E000000}"/>
            </a:ext>
          </a:extLst>
        </xdr:cNvPr>
        <xdr:cNvSpPr/>
      </xdr:nvSpPr>
      <xdr:spPr>
        <a:xfrm>
          <a:off x="5313972" y="8069102"/>
          <a:ext cx="2229835" cy="267138"/>
        </a:xfrm>
        <a:prstGeom prst="roundRect">
          <a:avLst>
            <a:gd name="adj" fmla="val 50000"/>
          </a:avLst>
        </a:prstGeom>
        <a:noFill/>
        <a:ln w="412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a:solidFill>
                <a:schemeClr val="accent6">
                  <a:lumMod val="75000"/>
                </a:schemeClr>
              </a:solidFill>
            </a:rPr>
            <a:t>De Groene Veterinair</a:t>
          </a:r>
        </a:p>
      </xdr:txBody>
    </xdr:sp>
    <xdr:clientData/>
  </xdr:twoCellAnchor>
  <xdr:twoCellAnchor>
    <xdr:from>
      <xdr:col>3</xdr:col>
      <xdr:colOff>21897</xdr:colOff>
      <xdr:row>4</xdr:row>
      <xdr:rowOff>120431</xdr:rowOff>
    </xdr:from>
    <xdr:to>
      <xdr:col>3</xdr:col>
      <xdr:colOff>1040087</xdr:colOff>
      <xdr:row>5</xdr:row>
      <xdr:rowOff>120431</xdr:rowOff>
    </xdr:to>
    <xdr:sp macro="" textlink="">
      <xdr:nvSpPr>
        <xdr:cNvPr id="2" name="Rechthoek 1">
          <a:extLst>
            <a:ext uri="{FF2B5EF4-FFF2-40B4-BE49-F238E27FC236}">
              <a16:creationId xmlns:a16="http://schemas.microsoft.com/office/drawing/2014/main" id="{00000000-0008-0000-0000-000002000000}"/>
            </a:ext>
          </a:extLst>
        </xdr:cNvPr>
        <xdr:cNvSpPr/>
      </xdr:nvSpPr>
      <xdr:spPr>
        <a:xfrm>
          <a:off x="1270000" y="1094828"/>
          <a:ext cx="1018190" cy="262758"/>
        </a:xfrm>
        <a:prstGeom prst="rect">
          <a:avLst/>
        </a:prstGeom>
        <a:noFill/>
        <a:ln w="44450">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b="1">
              <a:solidFill>
                <a:schemeClr val="accent6">
                  <a:lumMod val="75000"/>
                </a:schemeClr>
              </a:solidFill>
            </a:rPr>
            <a:t>Versie 1.0</a:t>
          </a:r>
        </a:p>
      </xdr:txBody>
    </xdr:sp>
    <xdr:clientData/>
  </xdr:twoCellAnchor>
  <xdr:twoCellAnchor>
    <xdr:from>
      <xdr:col>2</xdr:col>
      <xdr:colOff>238125</xdr:colOff>
      <xdr:row>41</xdr:row>
      <xdr:rowOff>19050</xdr:rowOff>
    </xdr:from>
    <xdr:to>
      <xdr:col>3</xdr:col>
      <xdr:colOff>2609850</xdr:colOff>
      <xdr:row>59</xdr:row>
      <xdr:rowOff>38100</xdr:rowOff>
    </xdr:to>
    <xdr:sp macro="" textlink="">
      <xdr:nvSpPr>
        <xdr:cNvPr id="4" name="Tekstvak 3">
          <a:extLst>
            <a:ext uri="{FF2B5EF4-FFF2-40B4-BE49-F238E27FC236}">
              <a16:creationId xmlns:a16="http://schemas.microsoft.com/office/drawing/2014/main" id="{00000000-0008-0000-0000-000004000000}"/>
            </a:ext>
          </a:extLst>
        </xdr:cNvPr>
        <xdr:cNvSpPr txBox="1"/>
      </xdr:nvSpPr>
      <xdr:spPr>
        <a:xfrm>
          <a:off x="1162050" y="8458200"/>
          <a:ext cx="2686050" cy="3448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400" b="1">
            <a:solidFill>
              <a:schemeClr val="dk1"/>
            </a:solidFill>
            <a:effectLst/>
            <a:latin typeface="+mn-lt"/>
            <a:ea typeface="+mn-ea"/>
            <a:cs typeface="+mn-cs"/>
          </a:endParaRPr>
        </a:p>
        <a:p>
          <a:endParaRPr lang="nl-NL" sz="1400" b="1">
            <a:solidFill>
              <a:schemeClr val="dk1"/>
            </a:solidFill>
            <a:effectLst/>
            <a:latin typeface="+mn-lt"/>
            <a:ea typeface="+mn-ea"/>
            <a:cs typeface="+mn-cs"/>
          </a:endParaRPr>
        </a:p>
        <a:p>
          <a:r>
            <a:rPr lang="nl-NL" sz="1400" b="1">
              <a:solidFill>
                <a:schemeClr val="dk1"/>
              </a:solidFill>
              <a:effectLst/>
              <a:latin typeface="+mn-lt"/>
              <a:ea typeface="+mn-ea"/>
              <a:cs typeface="+mn-cs"/>
            </a:rPr>
            <a:t>Uitleg voor opslaan/afdrukken:</a:t>
          </a:r>
        </a:p>
        <a:p>
          <a:r>
            <a:rPr lang="nl-NL" sz="1400" b="1">
              <a:solidFill>
                <a:schemeClr val="dk1"/>
              </a:solidFill>
              <a:effectLst/>
              <a:latin typeface="+mn-lt"/>
              <a:ea typeface="+mn-ea"/>
              <a:cs typeface="+mn-cs"/>
            </a:rPr>
            <a:t>Ga via 'bestand';</a:t>
          </a:r>
        </a:p>
        <a:p>
          <a:r>
            <a:rPr lang="nl-NL" sz="1400">
              <a:solidFill>
                <a:schemeClr val="dk1"/>
              </a:solidFill>
              <a:effectLst/>
              <a:latin typeface="+mn-lt"/>
              <a:ea typeface="+mn-ea"/>
              <a:cs typeface="+mn-cs"/>
            </a:rPr>
            <a:t> </a:t>
          </a:r>
        </a:p>
        <a:p>
          <a:pPr lvl="0"/>
          <a:r>
            <a:rPr lang="nl-NL" sz="1400">
              <a:solidFill>
                <a:schemeClr val="dk1"/>
              </a:solidFill>
              <a:effectLst/>
              <a:latin typeface="+mn-lt"/>
              <a:ea typeface="+mn-ea"/>
              <a:cs typeface="+mn-cs"/>
            </a:rPr>
            <a:t>1; Kies voor afdrukken.</a:t>
          </a:r>
        </a:p>
        <a:p>
          <a:pPr lvl="0"/>
          <a:endParaRPr lang="nl-NL" sz="1400">
            <a:solidFill>
              <a:schemeClr val="dk1"/>
            </a:solidFill>
            <a:effectLst/>
            <a:latin typeface="+mn-lt"/>
            <a:ea typeface="+mn-ea"/>
            <a:cs typeface="+mn-cs"/>
          </a:endParaRPr>
        </a:p>
        <a:p>
          <a:pPr lvl="0"/>
          <a:r>
            <a:rPr lang="nl-NL" sz="1400">
              <a:solidFill>
                <a:schemeClr val="dk1"/>
              </a:solidFill>
              <a:effectLst/>
              <a:latin typeface="+mn-lt"/>
              <a:ea typeface="+mn-ea"/>
              <a:cs typeface="+mn-cs"/>
            </a:rPr>
            <a:t>2; Kies voor ‘alle kolommen       </a:t>
          </a:r>
          <a:r>
            <a:rPr lang="nl-NL" sz="1400">
              <a:solidFill>
                <a:schemeClr val="accent6">
                  <a:lumMod val="20000"/>
                  <a:lumOff val="80000"/>
                </a:schemeClr>
              </a:solidFill>
              <a:effectLst/>
              <a:latin typeface="+mn-lt"/>
              <a:ea typeface="+mn-ea"/>
              <a:cs typeface="+mn-cs"/>
            </a:rPr>
            <a:t>n</a:t>
          </a:r>
          <a:r>
            <a:rPr lang="nl-NL" sz="1400" baseline="0">
              <a:solidFill>
                <a:schemeClr val="accent6">
                  <a:lumMod val="20000"/>
                  <a:lumOff val="80000"/>
                </a:schemeClr>
              </a:solidFill>
              <a:effectLst/>
              <a:latin typeface="+mn-lt"/>
              <a:ea typeface="+mn-ea"/>
              <a:cs typeface="+mn-cs"/>
            </a:rPr>
            <a:t>  no</a:t>
          </a:r>
          <a:r>
            <a:rPr lang="nl-NL" sz="1400">
              <a:solidFill>
                <a:schemeClr val="dk1"/>
              </a:solidFill>
              <a:effectLst/>
              <a:latin typeface="+mn-lt"/>
              <a:ea typeface="+mn-ea"/>
              <a:cs typeface="+mn-cs"/>
            </a:rPr>
            <a:t>passend maken’.</a:t>
          </a:r>
        </a:p>
        <a:p>
          <a:pPr lvl="0"/>
          <a:endParaRPr lang="nl-NL" sz="1400">
            <a:solidFill>
              <a:schemeClr val="dk1"/>
            </a:solidFill>
            <a:effectLst/>
            <a:latin typeface="+mn-lt"/>
            <a:ea typeface="+mn-ea"/>
            <a:cs typeface="+mn-cs"/>
          </a:endParaRPr>
        </a:p>
        <a:p>
          <a:pPr lvl="0"/>
          <a:r>
            <a:rPr lang="nl-NL" sz="1400">
              <a:solidFill>
                <a:schemeClr val="dk1"/>
              </a:solidFill>
              <a:effectLst/>
              <a:latin typeface="+mn-lt"/>
              <a:ea typeface="+mn-ea"/>
              <a:cs typeface="+mn-cs"/>
            </a:rPr>
            <a:t>3; Kies dan voor ‘afdrukken’ of ...</a:t>
          </a:r>
        </a:p>
        <a:p>
          <a:pPr lvl="0"/>
          <a:endParaRPr lang="nl-NL" sz="1400">
            <a:solidFill>
              <a:schemeClr val="dk1"/>
            </a:solidFill>
            <a:effectLst/>
            <a:latin typeface="+mn-lt"/>
            <a:ea typeface="+mn-ea"/>
            <a:cs typeface="+mn-cs"/>
          </a:endParaRPr>
        </a:p>
        <a:p>
          <a:pPr lvl="0"/>
          <a:r>
            <a:rPr lang="nl-NL" sz="1400">
              <a:solidFill>
                <a:schemeClr val="dk1"/>
              </a:solidFill>
              <a:effectLst/>
              <a:latin typeface="+mn-lt"/>
              <a:ea typeface="+mn-ea"/>
              <a:cs typeface="+mn-cs"/>
            </a:rPr>
            <a:t>4; Kies voor ‘opslaan als'.</a:t>
          </a:r>
        </a:p>
        <a:p>
          <a:endParaRPr lang="nl-NL" sz="1400"/>
        </a:p>
      </xdr:txBody>
    </xdr:sp>
    <xdr:clientData/>
  </xdr:twoCellAnchor>
  <xdr:twoCellAnchor editAs="oneCell">
    <xdr:from>
      <xdr:col>3</xdr:col>
      <xdr:colOff>2562225</xdr:colOff>
      <xdr:row>41</xdr:row>
      <xdr:rowOff>36391</xdr:rowOff>
    </xdr:from>
    <xdr:to>
      <xdr:col>4</xdr:col>
      <xdr:colOff>266700</xdr:colOff>
      <xdr:row>54</xdr:row>
      <xdr:rowOff>113780</xdr:rowOff>
    </xdr:to>
    <xdr:pic>
      <xdr:nvPicPr>
        <xdr:cNvPr id="16" name="Afbeelding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00475" y="8475541"/>
          <a:ext cx="2857500" cy="2553889"/>
        </a:xfrm>
        <a:prstGeom prst="rect">
          <a:avLst/>
        </a:prstGeom>
        <a:ln w="28575">
          <a:solidFill>
            <a:schemeClr val="accent6">
              <a:lumMod val="75000"/>
            </a:schemeClr>
          </a:solidFill>
        </a:ln>
      </xdr:spPr>
    </xdr:pic>
    <xdr:clientData/>
  </xdr:twoCellAnchor>
  <xdr:twoCellAnchor editAs="oneCell">
    <xdr:from>
      <xdr:col>3</xdr:col>
      <xdr:colOff>4895851</xdr:colOff>
      <xdr:row>48</xdr:row>
      <xdr:rowOff>161924</xdr:rowOff>
    </xdr:from>
    <xdr:to>
      <xdr:col>4</xdr:col>
      <xdr:colOff>2661940</xdr:colOff>
      <xdr:row>61</xdr:row>
      <xdr:rowOff>75639</xdr:rowOff>
    </xdr:to>
    <xdr:pic>
      <xdr:nvPicPr>
        <xdr:cNvPr id="18" name="Afbeelding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134101" y="9934574"/>
          <a:ext cx="2919114" cy="2390215"/>
        </a:xfrm>
        <a:prstGeom prst="rect">
          <a:avLst/>
        </a:prstGeom>
        <a:ln w="28575">
          <a:solidFill>
            <a:schemeClr val="accent6">
              <a:lumMod val="75000"/>
            </a:schemeClr>
          </a:solidFill>
        </a:ln>
      </xdr:spPr>
    </xdr:pic>
    <xdr:clientData/>
  </xdr:twoCellAnchor>
  <xdr:twoCellAnchor editAs="oneCell">
    <xdr:from>
      <xdr:col>4</xdr:col>
      <xdr:colOff>1962149</xdr:colOff>
      <xdr:row>41</xdr:row>
      <xdr:rowOff>33555</xdr:rowOff>
    </xdr:from>
    <xdr:to>
      <xdr:col>4</xdr:col>
      <xdr:colOff>4686300</xdr:colOff>
      <xdr:row>53</xdr:row>
      <xdr:rowOff>180526</xdr:rowOff>
    </xdr:to>
    <xdr:pic>
      <xdr:nvPicPr>
        <xdr:cNvPr id="20" name="Afbeelding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353424" y="8472705"/>
          <a:ext cx="2724151" cy="2432971"/>
        </a:xfrm>
        <a:prstGeom prst="rect">
          <a:avLst/>
        </a:prstGeom>
        <a:ln w="28575">
          <a:solidFill>
            <a:schemeClr val="accent6">
              <a:lumMod val="75000"/>
            </a:schemeClr>
          </a:solid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3867150</xdr:colOff>
          <xdr:row>10</xdr:row>
          <xdr:rowOff>19050</xdr:rowOff>
        </xdr:from>
        <xdr:to>
          <xdr:col>5</xdr:col>
          <xdr:colOff>0</xdr:colOff>
          <xdr:row>10</xdr:row>
          <xdr:rowOff>161925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9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382793</xdr:colOff>
      <xdr:row>3</xdr:row>
      <xdr:rowOff>80121</xdr:rowOff>
    </xdr:from>
    <xdr:to>
      <xdr:col>6</xdr:col>
      <xdr:colOff>234763</xdr:colOff>
      <xdr:row>4</xdr:row>
      <xdr:rowOff>852139</xdr:rowOff>
    </xdr:to>
    <xdr:pic>
      <xdr:nvPicPr>
        <xdr:cNvPr id="13356" name="Afbeelding 6">
          <a:extLst>
            <a:ext uri="{FF2B5EF4-FFF2-40B4-BE49-F238E27FC236}">
              <a16:creationId xmlns:a16="http://schemas.microsoft.com/office/drawing/2014/main" id="{00000000-0008-0000-0900-00002C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91822" y="942974"/>
          <a:ext cx="2228177" cy="110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3867150</xdr:colOff>
          <xdr:row>7</xdr:row>
          <xdr:rowOff>19050</xdr:rowOff>
        </xdr:from>
        <xdr:to>
          <xdr:col>5</xdr:col>
          <xdr:colOff>0</xdr:colOff>
          <xdr:row>7</xdr:row>
          <xdr:rowOff>161925</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9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8</xdr:row>
          <xdr:rowOff>19050</xdr:rowOff>
        </xdr:from>
        <xdr:to>
          <xdr:col>5</xdr:col>
          <xdr:colOff>0</xdr:colOff>
          <xdr:row>8</xdr:row>
          <xdr:rowOff>161925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9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9</xdr:row>
          <xdr:rowOff>19050</xdr:rowOff>
        </xdr:from>
        <xdr:to>
          <xdr:col>5</xdr:col>
          <xdr:colOff>0</xdr:colOff>
          <xdr:row>9</xdr:row>
          <xdr:rowOff>161925</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9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11</xdr:row>
          <xdr:rowOff>19050</xdr:rowOff>
        </xdr:from>
        <xdr:to>
          <xdr:col>5</xdr:col>
          <xdr:colOff>0</xdr:colOff>
          <xdr:row>11</xdr:row>
          <xdr:rowOff>161925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9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12</xdr:row>
          <xdr:rowOff>19050</xdr:rowOff>
        </xdr:from>
        <xdr:to>
          <xdr:col>5</xdr:col>
          <xdr:colOff>0</xdr:colOff>
          <xdr:row>12</xdr:row>
          <xdr:rowOff>161925</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9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13</xdr:row>
          <xdr:rowOff>19050</xdr:rowOff>
        </xdr:from>
        <xdr:to>
          <xdr:col>5</xdr:col>
          <xdr:colOff>0</xdr:colOff>
          <xdr:row>13</xdr:row>
          <xdr:rowOff>161925</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9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14</xdr:row>
          <xdr:rowOff>19050</xdr:rowOff>
        </xdr:from>
        <xdr:to>
          <xdr:col>5</xdr:col>
          <xdr:colOff>0</xdr:colOff>
          <xdr:row>14</xdr:row>
          <xdr:rowOff>161925</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9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15</xdr:row>
          <xdr:rowOff>19050</xdr:rowOff>
        </xdr:from>
        <xdr:to>
          <xdr:col>5</xdr:col>
          <xdr:colOff>0</xdr:colOff>
          <xdr:row>15</xdr:row>
          <xdr:rowOff>161925</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9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16</xdr:row>
          <xdr:rowOff>19050</xdr:rowOff>
        </xdr:from>
        <xdr:to>
          <xdr:col>5</xdr:col>
          <xdr:colOff>0</xdr:colOff>
          <xdr:row>16</xdr:row>
          <xdr:rowOff>161925</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9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17</xdr:row>
          <xdr:rowOff>19050</xdr:rowOff>
        </xdr:from>
        <xdr:to>
          <xdr:col>5</xdr:col>
          <xdr:colOff>0</xdr:colOff>
          <xdr:row>17</xdr:row>
          <xdr:rowOff>161925</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9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18</xdr:row>
          <xdr:rowOff>19050</xdr:rowOff>
        </xdr:from>
        <xdr:to>
          <xdr:col>5</xdr:col>
          <xdr:colOff>0</xdr:colOff>
          <xdr:row>18</xdr:row>
          <xdr:rowOff>161925</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9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19</xdr:row>
          <xdr:rowOff>19050</xdr:rowOff>
        </xdr:from>
        <xdr:to>
          <xdr:col>5</xdr:col>
          <xdr:colOff>0</xdr:colOff>
          <xdr:row>19</xdr:row>
          <xdr:rowOff>161925</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9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20</xdr:row>
          <xdr:rowOff>19050</xdr:rowOff>
        </xdr:from>
        <xdr:to>
          <xdr:col>5</xdr:col>
          <xdr:colOff>0</xdr:colOff>
          <xdr:row>20</xdr:row>
          <xdr:rowOff>161925</xdr:rowOff>
        </xdr:to>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900-00004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21</xdr:row>
          <xdr:rowOff>19050</xdr:rowOff>
        </xdr:from>
        <xdr:to>
          <xdr:col>5</xdr:col>
          <xdr:colOff>0</xdr:colOff>
          <xdr:row>21</xdr:row>
          <xdr:rowOff>161925</xdr:rowOff>
        </xdr:to>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900-00004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22</xdr:row>
          <xdr:rowOff>19050</xdr:rowOff>
        </xdr:from>
        <xdr:to>
          <xdr:col>5</xdr:col>
          <xdr:colOff>0</xdr:colOff>
          <xdr:row>22</xdr:row>
          <xdr:rowOff>161925</xdr:rowOff>
        </xdr:to>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900-00004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23</xdr:row>
          <xdr:rowOff>19050</xdr:rowOff>
        </xdr:from>
        <xdr:to>
          <xdr:col>5</xdr:col>
          <xdr:colOff>0</xdr:colOff>
          <xdr:row>23</xdr:row>
          <xdr:rowOff>161925</xdr:rowOff>
        </xdr:to>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900-00004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24</xdr:row>
          <xdr:rowOff>19050</xdr:rowOff>
        </xdr:from>
        <xdr:to>
          <xdr:col>5</xdr:col>
          <xdr:colOff>0</xdr:colOff>
          <xdr:row>24</xdr:row>
          <xdr:rowOff>161925</xdr:rowOff>
        </xdr:to>
        <xdr:sp macro="" textlink="">
          <xdr:nvSpPr>
            <xdr:cNvPr id="13391" name="Check Box 79" hidden="1">
              <a:extLst>
                <a:ext uri="{63B3BB69-23CF-44E3-9099-C40C66FF867C}">
                  <a14:compatExt spid="_x0000_s13391"/>
                </a:ext>
                <a:ext uri="{FF2B5EF4-FFF2-40B4-BE49-F238E27FC236}">
                  <a16:creationId xmlns:a16="http://schemas.microsoft.com/office/drawing/2014/main" id="{00000000-0008-0000-09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25</xdr:row>
          <xdr:rowOff>19050</xdr:rowOff>
        </xdr:from>
        <xdr:to>
          <xdr:col>5</xdr:col>
          <xdr:colOff>0</xdr:colOff>
          <xdr:row>25</xdr:row>
          <xdr:rowOff>161925</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9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26</xdr:row>
          <xdr:rowOff>19050</xdr:rowOff>
        </xdr:from>
        <xdr:to>
          <xdr:col>5</xdr:col>
          <xdr:colOff>0</xdr:colOff>
          <xdr:row>26</xdr:row>
          <xdr:rowOff>161925</xdr:rowOff>
        </xdr:to>
        <xdr:sp macro="" textlink="">
          <xdr:nvSpPr>
            <xdr:cNvPr id="13393" name="Check Box 81" hidden="1">
              <a:extLst>
                <a:ext uri="{63B3BB69-23CF-44E3-9099-C40C66FF867C}">
                  <a14:compatExt spid="_x0000_s13393"/>
                </a:ext>
                <a:ext uri="{FF2B5EF4-FFF2-40B4-BE49-F238E27FC236}">
                  <a16:creationId xmlns:a16="http://schemas.microsoft.com/office/drawing/2014/main" id="{00000000-0008-0000-0900-00005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27</xdr:row>
          <xdr:rowOff>19050</xdr:rowOff>
        </xdr:from>
        <xdr:to>
          <xdr:col>5</xdr:col>
          <xdr:colOff>0</xdr:colOff>
          <xdr:row>27</xdr:row>
          <xdr:rowOff>161925</xdr:rowOff>
        </xdr:to>
        <xdr:sp macro="" textlink="">
          <xdr:nvSpPr>
            <xdr:cNvPr id="13394" name="Check Box 82" hidden="1">
              <a:extLst>
                <a:ext uri="{63B3BB69-23CF-44E3-9099-C40C66FF867C}">
                  <a14:compatExt spid="_x0000_s13394"/>
                </a:ext>
                <a:ext uri="{FF2B5EF4-FFF2-40B4-BE49-F238E27FC236}">
                  <a16:creationId xmlns:a16="http://schemas.microsoft.com/office/drawing/2014/main" id="{00000000-0008-0000-0900-00005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28</xdr:row>
          <xdr:rowOff>19050</xdr:rowOff>
        </xdr:from>
        <xdr:to>
          <xdr:col>5</xdr:col>
          <xdr:colOff>0</xdr:colOff>
          <xdr:row>28</xdr:row>
          <xdr:rowOff>161925</xdr:rowOff>
        </xdr:to>
        <xdr:sp macro="" textlink="">
          <xdr:nvSpPr>
            <xdr:cNvPr id="13395" name="Check Box 83" hidden="1">
              <a:extLst>
                <a:ext uri="{63B3BB69-23CF-44E3-9099-C40C66FF867C}">
                  <a14:compatExt spid="_x0000_s13395"/>
                </a:ext>
                <a:ext uri="{FF2B5EF4-FFF2-40B4-BE49-F238E27FC236}">
                  <a16:creationId xmlns:a16="http://schemas.microsoft.com/office/drawing/2014/main" id="{00000000-0008-0000-0900-00005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29</xdr:row>
          <xdr:rowOff>19050</xdr:rowOff>
        </xdr:from>
        <xdr:to>
          <xdr:col>5</xdr:col>
          <xdr:colOff>0</xdr:colOff>
          <xdr:row>29</xdr:row>
          <xdr:rowOff>161925</xdr:rowOff>
        </xdr:to>
        <xdr:sp macro="" textlink="">
          <xdr:nvSpPr>
            <xdr:cNvPr id="13396" name="Check Box 84" hidden="1">
              <a:extLst>
                <a:ext uri="{63B3BB69-23CF-44E3-9099-C40C66FF867C}">
                  <a14:compatExt spid="_x0000_s13396"/>
                </a:ext>
                <a:ext uri="{FF2B5EF4-FFF2-40B4-BE49-F238E27FC236}">
                  <a16:creationId xmlns:a16="http://schemas.microsoft.com/office/drawing/2014/main" id="{00000000-0008-0000-0900-00005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30</xdr:row>
          <xdr:rowOff>19050</xdr:rowOff>
        </xdr:from>
        <xdr:to>
          <xdr:col>5</xdr:col>
          <xdr:colOff>0</xdr:colOff>
          <xdr:row>30</xdr:row>
          <xdr:rowOff>161925</xdr:rowOff>
        </xdr:to>
        <xdr:sp macro="" textlink="">
          <xdr:nvSpPr>
            <xdr:cNvPr id="13397" name="Check Box 85" hidden="1">
              <a:extLst>
                <a:ext uri="{63B3BB69-23CF-44E3-9099-C40C66FF867C}">
                  <a14:compatExt spid="_x0000_s13397"/>
                </a:ext>
                <a:ext uri="{FF2B5EF4-FFF2-40B4-BE49-F238E27FC236}">
                  <a16:creationId xmlns:a16="http://schemas.microsoft.com/office/drawing/2014/main" id="{00000000-0008-0000-0900-00005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31</xdr:row>
          <xdr:rowOff>19050</xdr:rowOff>
        </xdr:from>
        <xdr:to>
          <xdr:col>5</xdr:col>
          <xdr:colOff>0</xdr:colOff>
          <xdr:row>31</xdr:row>
          <xdr:rowOff>161925</xdr:rowOff>
        </xdr:to>
        <xdr:sp macro="" textlink="">
          <xdr:nvSpPr>
            <xdr:cNvPr id="13398" name="Check Box 86" hidden="1">
              <a:extLst>
                <a:ext uri="{63B3BB69-23CF-44E3-9099-C40C66FF867C}">
                  <a14:compatExt spid="_x0000_s13398"/>
                </a:ext>
                <a:ext uri="{FF2B5EF4-FFF2-40B4-BE49-F238E27FC236}">
                  <a16:creationId xmlns:a16="http://schemas.microsoft.com/office/drawing/2014/main" id="{00000000-0008-0000-0900-00005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3867150</xdr:colOff>
          <xdr:row>32</xdr:row>
          <xdr:rowOff>19050</xdr:rowOff>
        </xdr:from>
        <xdr:to>
          <xdr:col>5</xdr:col>
          <xdr:colOff>0</xdr:colOff>
          <xdr:row>32</xdr:row>
          <xdr:rowOff>161925</xdr:rowOff>
        </xdr:to>
        <xdr:sp macro="" textlink="">
          <xdr:nvSpPr>
            <xdr:cNvPr id="13399" name="Check Box 87" hidden="1">
              <a:extLst>
                <a:ext uri="{63B3BB69-23CF-44E3-9099-C40C66FF867C}">
                  <a14:compatExt spid="_x0000_s13399"/>
                </a:ext>
                <a:ext uri="{FF2B5EF4-FFF2-40B4-BE49-F238E27FC236}">
                  <a16:creationId xmlns:a16="http://schemas.microsoft.com/office/drawing/2014/main" id="{00000000-0008-0000-0900-00005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9</xdr:col>
      <xdr:colOff>622300</xdr:colOff>
      <xdr:row>3</xdr:row>
      <xdr:rowOff>22860</xdr:rowOff>
    </xdr:from>
    <xdr:to>
      <xdr:col>13</xdr:col>
      <xdr:colOff>259080</xdr:colOff>
      <xdr:row>6</xdr:row>
      <xdr:rowOff>110073</xdr:rowOff>
    </xdr:to>
    <xdr:pic>
      <xdr:nvPicPr>
        <xdr:cNvPr id="2052" name="Afbeelding 3">
          <a:extLst>
            <a:ext uri="{FF2B5EF4-FFF2-40B4-BE49-F238E27FC236}">
              <a16:creationId xmlns:a16="http://schemas.microsoft.com/office/drawing/2014/main" id="{00000000-0008-0000-01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0" y="822960"/>
          <a:ext cx="3116580" cy="1611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810715</xdr:colOff>
      <xdr:row>18</xdr:row>
      <xdr:rowOff>12791</xdr:rowOff>
    </xdr:from>
    <xdr:to>
      <xdr:col>13</xdr:col>
      <xdr:colOff>267490</xdr:colOff>
      <xdr:row>25</xdr:row>
      <xdr:rowOff>101600</xdr:rowOff>
    </xdr:to>
    <xdr:sp macro="" textlink="">
      <xdr:nvSpPr>
        <xdr:cNvPr id="3" name="Tekstvak 2">
          <a:extLst>
            <a:ext uri="{FF2B5EF4-FFF2-40B4-BE49-F238E27FC236}">
              <a16:creationId xmlns:a16="http://schemas.microsoft.com/office/drawing/2014/main" id="{00000000-0008-0000-0100-000003000000}"/>
            </a:ext>
          </a:extLst>
        </xdr:cNvPr>
        <xdr:cNvSpPr txBox="1"/>
      </xdr:nvSpPr>
      <xdr:spPr>
        <a:xfrm>
          <a:off x="10551615" y="4635591"/>
          <a:ext cx="2936575" cy="1422309"/>
        </a:xfrm>
        <a:prstGeom prst="rect">
          <a:avLst/>
        </a:prstGeom>
        <a:solidFill>
          <a:srgbClr val="E2EFD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0" i="0" u="none" strike="noStrike">
              <a:solidFill>
                <a:schemeClr val="dk1"/>
              </a:solidFill>
              <a:effectLst/>
              <a:latin typeface="+mn-lt"/>
              <a:ea typeface="+mn-ea"/>
              <a:cs typeface="+mn-cs"/>
            </a:rPr>
            <a:t>*; Het gas-,</a:t>
          </a:r>
          <a:r>
            <a:rPr lang="nl-NL" sz="1100" b="0" i="0" u="none" strike="noStrike" baseline="0">
              <a:solidFill>
                <a:schemeClr val="dk1"/>
              </a:solidFill>
              <a:effectLst/>
              <a:latin typeface="+mn-lt"/>
              <a:ea typeface="+mn-ea"/>
              <a:cs typeface="+mn-cs"/>
            </a:rPr>
            <a:t> </a:t>
          </a:r>
          <a:r>
            <a:rPr lang="nl-NL" sz="1100" b="0" i="0" u="none" strike="noStrike">
              <a:solidFill>
                <a:schemeClr val="dk1"/>
              </a:solidFill>
              <a:effectLst/>
              <a:latin typeface="+mn-lt"/>
              <a:ea typeface="+mn-ea"/>
              <a:cs typeface="+mn-cs"/>
            </a:rPr>
            <a:t>stroom- en waterverbruik</a:t>
          </a:r>
          <a:r>
            <a:rPr lang="nl-NL" sz="1100" b="0" i="0" u="none" strike="noStrike" baseline="0">
              <a:solidFill>
                <a:schemeClr val="dk1"/>
              </a:solidFill>
              <a:effectLst/>
              <a:latin typeface="+mn-lt"/>
              <a:ea typeface="+mn-ea"/>
              <a:cs typeface="+mn-cs"/>
            </a:rPr>
            <a:t> worden niet gevalideerd</a:t>
          </a:r>
          <a:r>
            <a:rPr lang="nl-NL" sz="1100" b="0" i="0" u="none" strike="noStrike">
              <a:solidFill>
                <a:schemeClr val="dk1"/>
              </a:solidFill>
              <a:effectLst/>
              <a:latin typeface="+mn-lt"/>
              <a:ea typeface="+mn-ea"/>
              <a:cs typeface="+mn-cs"/>
            </a:rPr>
            <a:t>,  Het devies is; zo min mogelijk gebruiken. </a:t>
          </a:r>
          <a:r>
            <a:rPr lang="nl-NL" sz="1100" b="0" i="0" u="none" strike="noStrike" baseline="0">
              <a:solidFill>
                <a:schemeClr val="dk1"/>
              </a:solidFill>
              <a:effectLst/>
              <a:latin typeface="+mn-lt"/>
              <a:ea typeface="+mn-ea"/>
              <a:cs typeface="+mn-cs"/>
            </a:rPr>
            <a:t>Wel worden de eerste 2 waarden gebruikt voor de CO</a:t>
          </a:r>
          <a:r>
            <a:rPr lang="nl-NL" sz="1100" b="0" i="0" u="none" strike="noStrike" baseline="-25000">
              <a:solidFill>
                <a:schemeClr val="dk1"/>
              </a:solidFill>
              <a:effectLst/>
              <a:latin typeface="+mn-lt"/>
              <a:ea typeface="+mn-ea"/>
              <a:cs typeface="+mn-cs"/>
            </a:rPr>
            <a:t>2</a:t>
          </a:r>
          <a:r>
            <a:rPr lang="nl-NL" sz="1100" b="0" i="0" u="none" strike="noStrike" baseline="0">
              <a:solidFill>
                <a:schemeClr val="dk1"/>
              </a:solidFill>
              <a:effectLst/>
              <a:latin typeface="+mn-lt"/>
              <a:ea typeface="+mn-ea"/>
              <a:cs typeface="+mn-cs"/>
            </a:rPr>
            <a:t> - emissie bepaling.</a:t>
          </a:r>
        </a:p>
        <a:p>
          <a:r>
            <a:rPr lang="nl-NL" sz="1100" b="0" i="0" u="none" strike="noStrike" baseline="0">
              <a:solidFill>
                <a:schemeClr val="dk1"/>
              </a:solidFill>
              <a:effectLst/>
              <a:latin typeface="+mn-lt"/>
              <a:ea typeface="+mn-ea"/>
              <a:cs typeface="+mn-cs"/>
            </a:rPr>
            <a:t>Wees zuinig met (drink)water.</a:t>
          </a:r>
        </a:p>
        <a:p>
          <a:endParaRPr lang="nl-NL" sz="1100" b="0" i="0" u="none" strike="noStrike" baseline="0">
            <a:solidFill>
              <a:schemeClr val="dk1"/>
            </a:solidFill>
            <a:effectLst/>
            <a:latin typeface="+mn-lt"/>
            <a:ea typeface="+mn-ea"/>
            <a:cs typeface="+mn-cs"/>
          </a:endParaRPr>
        </a:p>
        <a:p>
          <a:endParaRPr lang="nl-NL" sz="1100"/>
        </a:p>
      </xdr:txBody>
    </xdr:sp>
    <xdr:clientData/>
  </xdr:twoCellAnchor>
  <xdr:twoCellAnchor>
    <xdr:from>
      <xdr:col>3</xdr:col>
      <xdr:colOff>3264</xdr:colOff>
      <xdr:row>5</xdr:row>
      <xdr:rowOff>54428</xdr:rowOff>
    </xdr:from>
    <xdr:to>
      <xdr:col>8</xdr:col>
      <xdr:colOff>544285</xdr:colOff>
      <xdr:row>39</xdr:row>
      <xdr:rowOff>0</xdr:rowOff>
    </xdr:to>
    <xdr:graphicFrame macro="">
      <xdr:nvGraphicFramePr>
        <xdr:cNvPr id="2054" name="Grafiek 1">
          <a:extLst>
            <a:ext uri="{FF2B5EF4-FFF2-40B4-BE49-F238E27FC236}">
              <a16:creationId xmlns:a16="http://schemas.microsoft.com/office/drawing/2014/main" id="{00000000-0008-0000-0100-000006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258536</xdr:colOff>
      <xdr:row>37</xdr:row>
      <xdr:rowOff>25400</xdr:rowOff>
    </xdr:from>
    <xdr:to>
      <xdr:col>14</xdr:col>
      <xdr:colOff>13608</xdr:colOff>
      <xdr:row>45</xdr:row>
      <xdr:rowOff>108856</xdr:rowOff>
    </xdr:to>
    <xdr:sp macro="" textlink="">
      <xdr:nvSpPr>
        <xdr:cNvPr id="2" name="Rechthoek: afgeronde hoeken 1">
          <a:extLst>
            <a:ext uri="{FF2B5EF4-FFF2-40B4-BE49-F238E27FC236}">
              <a16:creationId xmlns:a16="http://schemas.microsoft.com/office/drawing/2014/main" id="{00000000-0008-0000-0100-000002000000}"/>
            </a:ext>
          </a:extLst>
        </xdr:cNvPr>
        <xdr:cNvSpPr/>
      </xdr:nvSpPr>
      <xdr:spPr>
        <a:xfrm>
          <a:off x="9999436" y="8432800"/>
          <a:ext cx="4060372" cy="2217056"/>
        </a:xfrm>
        <a:prstGeom prst="roundRect">
          <a:avLst>
            <a:gd name="adj" fmla="val 13189"/>
          </a:avLst>
        </a:prstGeom>
        <a:noFill/>
        <a:ln w="41275">
          <a:solidFill>
            <a:srgbClr val="70AD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9</xdr:col>
      <xdr:colOff>163287</xdr:colOff>
      <xdr:row>53</xdr:row>
      <xdr:rowOff>27215</xdr:rowOff>
    </xdr:from>
    <xdr:to>
      <xdr:col>13</xdr:col>
      <xdr:colOff>802823</xdr:colOff>
      <xdr:row>62</xdr:row>
      <xdr:rowOff>27214</xdr:rowOff>
    </xdr:to>
    <xdr:sp macro="" textlink="">
      <xdr:nvSpPr>
        <xdr:cNvPr id="4" name="Rechthoek: afgeronde hoeken 3">
          <a:extLst>
            <a:ext uri="{FF2B5EF4-FFF2-40B4-BE49-F238E27FC236}">
              <a16:creationId xmlns:a16="http://schemas.microsoft.com/office/drawing/2014/main" id="{00000000-0008-0000-0100-000004000000}"/>
            </a:ext>
          </a:extLst>
        </xdr:cNvPr>
        <xdr:cNvSpPr/>
      </xdr:nvSpPr>
      <xdr:spPr>
        <a:xfrm>
          <a:off x="9388930" y="12164786"/>
          <a:ext cx="4095750" cy="2013857"/>
        </a:xfrm>
        <a:prstGeom prst="roundRect">
          <a:avLst/>
        </a:prstGeom>
        <a:noFill/>
        <a:ln w="41275">
          <a:solidFill>
            <a:srgbClr val="70AD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9</xdr:col>
      <xdr:colOff>190500</xdr:colOff>
      <xdr:row>47</xdr:row>
      <xdr:rowOff>27214</xdr:rowOff>
    </xdr:from>
    <xdr:to>
      <xdr:col>14</xdr:col>
      <xdr:colOff>1</xdr:colOff>
      <xdr:row>52</xdr:row>
      <xdr:rowOff>27215</xdr:rowOff>
    </xdr:to>
    <xdr:sp macro="" textlink="">
      <xdr:nvSpPr>
        <xdr:cNvPr id="5" name="Rechthoek: afgeronde hoeken 4">
          <a:extLst>
            <a:ext uri="{FF2B5EF4-FFF2-40B4-BE49-F238E27FC236}">
              <a16:creationId xmlns:a16="http://schemas.microsoft.com/office/drawing/2014/main" id="{00000000-0008-0000-0100-000005000000}"/>
            </a:ext>
          </a:extLst>
        </xdr:cNvPr>
        <xdr:cNvSpPr/>
      </xdr:nvSpPr>
      <xdr:spPr>
        <a:xfrm>
          <a:off x="9416143" y="10790464"/>
          <a:ext cx="4082144" cy="1183822"/>
        </a:xfrm>
        <a:prstGeom prst="roundRect">
          <a:avLst>
            <a:gd name="adj" fmla="val 24713"/>
          </a:avLst>
        </a:prstGeom>
        <a:noFill/>
        <a:ln w="38100">
          <a:solidFill>
            <a:srgbClr val="70AD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6</xdr:col>
          <xdr:colOff>9525</xdr:colOff>
          <xdr:row>14</xdr:row>
          <xdr:rowOff>9525</xdr:rowOff>
        </xdr:to>
        <xdr:sp macro="" textlink="">
          <xdr:nvSpPr>
            <xdr:cNvPr id="15374" name="Drop Down 14" hidden="1">
              <a:extLst>
                <a:ext uri="{63B3BB69-23CF-44E3-9099-C40C66FF867C}">
                  <a14:compatExt spid="_x0000_s15374"/>
                </a:ext>
                <a:ext uri="{FF2B5EF4-FFF2-40B4-BE49-F238E27FC236}">
                  <a16:creationId xmlns:a16="http://schemas.microsoft.com/office/drawing/2014/main" id="{00000000-0008-0000-0200-00000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24</xdr:row>
          <xdr:rowOff>161925</xdr:rowOff>
        </xdr:from>
        <xdr:to>
          <xdr:col>4</xdr:col>
          <xdr:colOff>209550</xdr:colOff>
          <xdr:row>25</xdr:row>
          <xdr:rowOff>180975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2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0</xdr:colOff>
      <xdr:row>5</xdr:row>
      <xdr:rowOff>0</xdr:rowOff>
    </xdr:from>
    <xdr:to>
      <xdr:col>6</xdr:col>
      <xdr:colOff>103331</xdr:colOff>
      <xdr:row>9</xdr:row>
      <xdr:rowOff>147514</xdr:rowOff>
    </xdr:to>
    <xdr:pic>
      <xdr:nvPicPr>
        <xdr:cNvPr id="3" name="Afbeelding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6950" y="1000125"/>
          <a:ext cx="1798781" cy="90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9</xdr:row>
          <xdr:rowOff>19050</xdr:rowOff>
        </xdr:from>
        <xdr:to>
          <xdr:col>5</xdr:col>
          <xdr:colOff>2362200</xdr:colOff>
          <xdr:row>9</xdr:row>
          <xdr:rowOff>161925</xdr:rowOff>
        </xdr:to>
        <xdr:sp macro="" textlink="">
          <xdr:nvSpPr>
            <xdr:cNvPr id="1076" name="Drop Down 52" hidden="1">
              <a:extLst>
                <a:ext uri="{63B3BB69-23CF-44E3-9099-C40C66FF867C}">
                  <a14:compatExt spid="_x0000_s1076"/>
                </a:ext>
                <a:ext uri="{FF2B5EF4-FFF2-40B4-BE49-F238E27FC236}">
                  <a16:creationId xmlns:a16="http://schemas.microsoft.com/office/drawing/2014/main" id="{00000000-0008-0000-03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12</xdr:row>
          <xdr:rowOff>19050</xdr:rowOff>
        </xdr:from>
        <xdr:to>
          <xdr:col>4</xdr:col>
          <xdr:colOff>171450</xdr:colOff>
          <xdr:row>12</xdr:row>
          <xdr:rowOff>161925</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3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13</xdr:row>
          <xdr:rowOff>19050</xdr:rowOff>
        </xdr:from>
        <xdr:to>
          <xdr:col>4</xdr:col>
          <xdr:colOff>171450</xdr:colOff>
          <xdr:row>13</xdr:row>
          <xdr:rowOff>161925</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3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14</xdr:row>
          <xdr:rowOff>19050</xdr:rowOff>
        </xdr:from>
        <xdr:to>
          <xdr:col>4</xdr:col>
          <xdr:colOff>171450</xdr:colOff>
          <xdr:row>14</xdr:row>
          <xdr:rowOff>161925</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3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15</xdr:row>
          <xdr:rowOff>19050</xdr:rowOff>
        </xdr:from>
        <xdr:to>
          <xdr:col>4</xdr:col>
          <xdr:colOff>171450</xdr:colOff>
          <xdr:row>15</xdr:row>
          <xdr:rowOff>161925</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3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17</xdr:row>
          <xdr:rowOff>19050</xdr:rowOff>
        </xdr:from>
        <xdr:to>
          <xdr:col>4</xdr:col>
          <xdr:colOff>171450</xdr:colOff>
          <xdr:row>17</xdr:row>
          <xdr:rowOff>161925</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3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18</xdr:row>
          <xdr:rowOff>19050</xdr:rowOff>
        </xdr:from>
        <xdr:to>
          <xdr:col>4</xdr:col>
          <xdr:colOff>171450</xdr:colOff>
          <xdr:row>18</xdr:row>
          <xdr:rowOff>161925</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3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19</xdr:row>
          <xdr:rowOff>19050</xdr:rowOff>
        </xdr:from>
        <xdr:to>
          <xdr:col>4</xdr:col>
          <xdr:colOff>171450</xdr:colOff>
          <xdr:row>19</xdr:row>
          <xdr:rowOff>161925</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3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20</xdr:row>
          <xdr:rowOff>19050</xdr:rowOff>
        </xdr:from>
        <xdr:to>
          <xdr:col>4</xdr:col>
          <xdr:colOff>171450</xdr:colOff>
          <xdr:row>20</xdr:row>
          <xdr:rowOff>161925</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3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21</xdr:row>
          <xdr:rowOff>19050</xdr:rowOff>
        </xdr:from>
        <xdr:to>
          <xdr:col>4</xdr:col>
          <xdr:colOff>171450</xdr:colOff>
          <xdr:row>21</xdr:row>
          <xdr:rowOff>161925</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3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22</xdr:row>
          <xdr:rowOff>19050</xdr:rowOff>
        </xdr:from>
        <xdr:to>
          <xdr:col>4</xdr:col>
          <xdr:colOff>171450</xdr:colOff>
          <xdr:row>22</xdr:row>
          <xdr:rowOff>161925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3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23</xdr:row>
          <xdr:rowOff>19050</xdr:rowOff>
        </xdr:from>
        <xdr:to>
          <xdr:col>4</xdr:col>
          <xdr:colOff>171450</xdr:colOff>
          <xdr:row>23</xdr:row>
          <xdr:rowOff>161925</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3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24</xdr:row>
          <xdr:rowOff>19050</xdr:rowOff>
        </xdr:from>
        <xdr:to>
          <xdr:col>4</xdr:col>
          <xdr:colOff>171450</xdr:colOff>
          <xdr:row>24</xdr:row>
          <xdr:rowOff>161925</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3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25</xdr:row>
          <xdr:rowOff>19050</xdr:rowOff>
        </xdr:from>
        <xdr:to>
          <xdr:col>4</xdr:col>
          <xdr:colOff>171450</xdr:colOff>
          <xdr:row>25</xdr:row>
          <xdr:rowOff>161925</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3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26</xdr:row>
          <xdr:rowOff>19050</xdr:rowOff>
        </xdr:from>
        <xdr:to>
          <xdr:col>4</xdr:col>
          <xdr:colOff>171450</xdr:colOff>
          <xdr:row>26</xdr:row>
          <xdr:rowOff>161925</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3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27</xdr:row>
          <xdr:rowOff>19050</xdr:rowOff>
        </xdr:from>
        <xdr:to>
          <xdr:col>4</xdr:col>
          <xdr:colOff>171450</xdr:colOff>
          <xdr:row>27</xdr:row>
          <xdr:rowOff>161925</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3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28</xdr:row>
          <xdr:rowOff>19050</xdr:rowOff>
        </xdr:from>
        <xdr:to>
          <xdr:col>4</xdr:col>
          <xdr:colOff>171450</xdr:colOff>
          <xdr:row>28</xdr:row>
          <xdr:rowOff>161925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3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29</xdr:row>
          <xdr:rowOff>19050</xdr:rowOff>
        </xdr:from>
        <xdr:to>
          <xdr:col>4</xdr:col>
          <xdr:colOff>171450</xdr:colOff>
          <xdr:row>29</xdr:row>
          <xdr:rowOff>161925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3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30</xdr:row>
          <xdr:rowOff>19050</xdr:rowOff>
        </xdr:from>
        <xdr:to>
          <xdr:col>4</xdr:col>
          <xdr:colOff>171450</xdr:colOff>
          <xdr:row>30</xdr:row>
          <xdr:rowOff>161925</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3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xdr:row>
          <xdr:rowOff>19050</xdr:rowOff>
        </xdr:from>
        <xdr:to>
          <xdr:col>5</xdr:col>
          <xdr:colOff>2362200</xdr:colOff>
          <xdr:row>10</xdr:row>
          <xdr:rowOff>161925</xdr:rowOff>
        </xdr:to>
        <xdr:sp macro="" textlink="">
          <xdr:nvSpPr>
            <xdr:cNvPr id="1178" name="Drop Down 154" hidden="1">
              <a:extLst>
                <a:ext uri="{63B3BB69-23CF-44E3-9099-C40C66FF867C}">
                  <a14:compatExt spid="_x0000_s1178"/>
                </a:ext>
                <a:ext uri="{FF2B5EF4-FFF2-40B4-BE49-F238E27FC236}">
                  <a16:creationId xmlns:a16="http://schemas.microsoft.com/office/drawing/2014/main" id="{00000000-0008-0000-0300-00009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xdr:row>
          <xdr:rowOff>19050</xdr:rowOff>
        </xdr:from>
        <xdr:to>
          <xdr:col>5</xdr:col>
          <xdr:colOff>2362200</xdr:colOff>
          <xdr:row>11</xdr:row>
          <xdr:rowOff>161925</xdr:rowOff>
        </xdr:to>
        <xdr:sp macro="" textlink="">
          <xdr:nvSpPr>
            <xdr:cNvPr id="1179" name="Drop Down 155" hidden="1">
              <a:extLst>
                <a:ext uri="{63B3BB69-23CF-44E3-9099-C40C66FF867C}">
                  <a14:compatExt spid="_x0000_s1179"/>
                </a:ext>
                <a:ext uri="{FF2B5EF4-FFF2-40B4-BE49-F238E27FC236}">
                  <a16:creationId xmlns:a16="http://schemas.microsoft.com/office/drawing/2014/main" id="{00000000-0008-0000-0300-00009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19050</xdr:rowOff>
        </xdr:from>
        <xdr:to>
          <xdr:col>5</xdr:col>
          <xdr:colOff>2362200</xdr:colOff>
          <xdr:row>16</xdr:row>
          <xdr:rowOff>161925</xdr:rowOff>
        </xdr:to>
        <xdr:sp macro="" textlink="">
          <xdr:nvSpPr>
            <xdr:cNvPr id="1180" name="Drop Down 156" hidden="1">
              <a:extLst>
                <a:ext uri="{63B3BB69-23CF-44E3-9099-C40C66FF867C}">
                  <a14:compatExt spid="_x0000_s1180"/>
                </a:ext>
                <a:ext uri="{FF2B5EF4-FFF2-40B4-BE49-F238E27FC236}">
                  <a16:creationId xmlns:a16="http://schemas.microsoft.com/office/drawing/2014/main" id="{00000000-0008-0000-0300-00009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19050</xdr:rowOff>
        </xdr:from>
        <xdr:to>
          <xdr:col>5</xdr:col>
          <xdr:colOff>2362200</xdr:colOff>
          <xdr:row>31</xdr:row>
          <xdr:rowOff>161925</xdr:rowOff>
        </xdr:to>
        <xdr:sp macro="" textlink="">
          <xdr:nvSpPr>
            <xdr:cNvPr id="1181" name="Drop Down 157" hidden="1">
              <a:extLst>
                <a:ext uri="{63B3BB69-23CF-44E3-9099-C40C66FF867C}">
                  <a14:compatExt spid="_x0000_s1181"/>
                </a:ext>
                <a:ext uri="{FF2B5EF4-FFF2-40B4-BE49-F238E27FC236}">
                  <a16:creationId xmlns:a16="http://schemas.microsoft.com/office/drawing/2014/main" id="{00000000-0008-0000-0300-00009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0</xdr:colOff>
      <xdr:row>4</xdr:row>
      <xdr:rowOff>0</xdr:rowOff>
    </xdr:from>
    <xdr:to>
      <xdr:col>5</xdr:col>
      <xdr:colOff>1798781</xdr:colOff>
      <xdr:row>4</xdr:row>
      <xdr:rowOff>909514</xdr:rowOff>
    </xdr:to>
    <xdr:pic>
      <xdr:nvPicPr>
        <xdr:cNvPr id="2" name="Afbeelding 3">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047750"/>
          <a:ext cx="1798781" cy="90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3362325</xdr:colOff>
          <xdr:row>8</xdr:row>
          <xdr:rowOff>19050</xdr:rowOff>
        </xdr:from>
        <xdr:to>
          <xdr:col>4</xdr:col>
          <xdr:colOff>200025</xdr:colOff>
          <xdr:row>8</xdr:row>
          <xdr:rowOff>161925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9</xdr:row>
          <xdr:rowOff>19050</xdr:rowOff>
        </xdr:from>
        <xdr:to>
          <xdr:col>4</xdr:col>
          <xdr:colOff>200025</xdr:colOff>
          <xdr:row>9</xdr:row>
          <xdr:rowOff>161925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10</xdr:row>
          <xdr:rowOff>19050</xdr:rowOff>
        </xdr:from>
        <xdr:to>
          <xdr:col>4</xdr:col>
          <xdr:colOff>200025</xdr:colOff>
          <xdr:row>10</xdr:row>
          <xdr:rowOff>161925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11</xdr:row>
          <xdr:rowOff>19050</xdr:rowOff>
        </xdr:from>
        <xdr:to>
          <xdr:col>4</xdr:col>
          <xdr:colOff>200025</xdr:colOff>
          <xdr:row>11</xdr:row>
          <xdr:rowOff>161925</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12</xdr:row>
          <xdr:rowOff>19050</xdr:rowOff>
        </xdr:from>
        <xdr:to>
          <xdr:col>4</xdr:col>
          <xdr:colOff>200025</xdr:colOff>
          <xdr:row>12</xdr:row>
          <xdr:rowOff>161925</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13</xdr:row>
          <xdr:rowOff>19050</xdr:rowOff>
        </xdr:from>
        <xdr:to>
          <xdr:col>4</xdr:col>
          <xdr:colOff>200025</xdr:colOff>
          <xdr:row>13</xdr:row>
          <xdr:rowOff>161925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14</xdr:row>
          <xdr:rowOff>19050</xdr:rowOff>
        </xdr:from>
        <xdr:to>
          <xdr:col>4</xdr:col>
          <xdr:colOff>200025</xdr:colOff>
          <xdr:row>14</xdr:row>
          <xdr:rowOff>161925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15</xdr:row>
          <xdr:rowOff>19050</xdr:rowOff>
        </xdr:from>
        <xdr:to>
          <xdr:col>4</xdr:col>
          <xdr:colOff>200025</xdr:colOff>
          <xdr:row>15</xdr:row>
          <xdr:rowOff>161925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16</xdr:row>
          <xdr:rowOff>19050</xdr:rowOff>
        </xdr:from>
        <xdr:to>
          <xdr:col>4</xdr:col>
          <xdr:colOff>200025</xdr:colOff>
          <xdr:row>16</xdr:row>
          <xdr:rowOff>161925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17</xdr:row>
          <xdr:rowOff>19050</xdr:rowOff>
        </xdr:from>
        <xdr:to>
          <xdr:col>4</xdr:col>
          <xdr:colOff>200025</xdr:colOff>
          <xdr:row>17</xdr:row>
          <xdr:rowOff>161925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18</xdr:row>
          <xdr:rowOff>19050</xdr:rowOff>
        </xdr:from>
        <xdr:to>
          <xdr:col>4</xdr:col>
          <xdr:colOff>200025</xdr:colOff>
          <xdr:row>18</xdr:row>
          <xdr:rowOff>161925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19</xdr:row>
          <xdr:rowOff>19050</xdr:rowOff>
        </xdr:from>
        <xdr:to>
          <xdr:col>4</xdr:col>
          <xdr:colOff>200025</xdr:colOff>
          <xdr:row>19</xdr:row>
          <xdr:rowOff>161925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3362325</xdr:colOff>
          <xdr:row>20</xdr:row>
          <xdr:rowOff>19050</xdr:rowOff>
        </xdr:from>
        <xdr:to>
          <xdr:col>4</xdr:col>
          <xdr:colOff>200025</xdr:colOff>
          <xdr:row>20</xdr:row>
          <xdr:rowOff>161925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0</xdr:colOff>
      <xdr:row>4</xdr:row>
      <xdr:rowOff>0</xdr:rowOff>
    </xdr:from>
    <xdr:to>
      <xdr:col>5</xdr:col>
      <xdr:colOff>1798781</xdr:colOff>
      <xdr:row>4</xdr:row>
      <xdr:rowOff>909514</xdr:rowOff>
    </xdr:to>
    <xdr:pic>
      <xdr:nvPicPr>
        <xdr:cNvPr id="2" name="Afbeelding 3">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047750"/>
          <a:ext cx="1798781" cy="90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7</xdr:row>
          <xdr:rowOff>28575</xdr:rowOff>
        </xdr:from>
        <xdr:to>
          <xdr:col>5</xdr:col>
          <xdr:colOff>2362200</xdr:colOff>
          <xdr:row>7</xdr:row>
          <xdr:rowOff>228600</xdr:rowOff>
        </xdr:to>
        <xdr:sp macro="" textlink="">
          <xdr:nvSpPr>
            <xdr:cNvPr id="6172" name="Drop Down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9</xdr:row>
          <xdr:rowOff>19050</xdr:rowOff>
        </xdr:from>
        <xdr:to>
          <xdr:col>4</xdr:col>
          <xdr:colOff>209550</xdr:colOff>
          <xdr:row>9</xdr:row>
          <xdr:rowOff>161925</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8</xdr:row>
          <xdr:rowOff>19050</xdr:rowOff>
        </xdr:from>
        <xdr:to>
          <xdr:col>4</xdr:col>
          <xdr:colOff>209550</xdr:colOff>
          <xdr:row>8</xdr:row>
          <xdr:rowOff>161925</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10</xdr:row>
          <xdr:rowOff>19050</xdr:rowOff>
        </xdr:from>
        <xdr:to>
          <xdr:col>4</xdr:col>
          <xdr:colOff>209550</xdr:colOff>
          <xdr:row>10</xdr:row>
          <xdr:rowOff>161925</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11</xdr:row>
          <xdr:rowOff>19050</xdr:rowOff>
        </xdr:from>
        <xdr:to>
          <xdr:col>4</xdr:col>
          <xdr:colOff>209550</xdr:colOff>
          <xdr:row>11</xdr:row>
          <xdr:rowOff>161925</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12</xdr:row>
          <xdr:rowOff>19050</xdr:rowOff>
        </xdr:from>
        <xdr:to>
          <xdr:col>4</xdr:col>
          <xdr:colOff>209550</xdr:colOff>
          <xdr:row>12</xdr:row>
          <xdr:rowOff>161925</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13</xdr:row>
          <xdr:rowOff>19050</xdr:rowOff>
        </xdr:from>
        <xdr:to>
          <xdr:col>4</xdr:col>
          <xdr:colOff>209550</xdr:colOff>
          <xdr:row>13</xdr:row>
          <xdr:rowOff>161925</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0</xdr:colOff>
      <xdr:row>4</xdr:row>
      <xdr:rowOff>0</xdr:rowOff>
    </xdr:from>
    <xdr:to>
      <xdr:col>5</xdr:col>
      <xdr:colOff>1798781</xdr:colOff>
      <xdr:row>4</xdr:row>
      <xdr:rowOff>909514</xdr:rowOff>
    </xdr:to>
    <xdr:pic>
      <xdr:nvPicPr>
        <xdr:cNvPr id="2" name="Afbeelding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047750"/>
          <a:ext cx="1798781" cy="90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18</xdr:row>
          <xdr:rowOff>19050</xdr:rowOff>
        </xdr:from>
        <xdr:to>
          <xdr:col>5</xdr:col>
          <xdr:colOff>2371725</xdr:colOff>
          <xdr:row>18</xdr:row>
          <xdr:rowOff>219075</xdr:rowOff>
        </xdr:to>
        <xdr:sp macro="" textlink="">
          <xdr:nvSpPr>
            <xdr:cNvPr id="10248" name="Drop Down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8</xdr:row>
          <xdr:rowOff>28575</xdr:rowOff>
        </xdr:from>
        <xdr:to>
          <xdr:col>4</xdr:col>
          <xdr:colOff>209550</xdr:colOff>
          <xdr:row>8</xdr:row>
          <xdr:rowOff>171450</xdr:rowOff>
        </xdr:to>
        <xdr:sp macro="" textlink="">
          <xdr:nvSpPr>
            <xdr:cNvPr id="10688" name="Check Box 448" hidden="1">
              <a:extLst>
                <a:ext uri="{63B3BB69-23CF-44E3-9099-C40C66FF867C}">
                  <a14:compatExt spid="_x0000_s10688"/>
                </a:ext>
                <a:ext uri="{FF2B5EF4-FFF2-40B4-BE49-F238E27FC236}">
                  <a16:creationId xmlns:a16="http://schemas.microsoft.com/office/drawing/2014/main" id="{00000000-0008-0000-0600-0000C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7</xdr:row>
          <xdr:rowOff>28575</xdr:rowOff>
        </xdr:from>
        <xdr:to>
          <xdr:col>4</xdr:col>
          <xdr:colOff>209550</xdr:colOff>
          <xdr:row>7</xdr:row>
          <xdr:rowOff>171450</xdr:rowOff>
        </xdr:to>
        <xdr:sp macro="" textlink="">
          <xdr:nvSpPr>
            <xdr:cNvPr id="10689" name="Check Box 449" hidden="1">
              <a:extLst>
                <a:ext uri="{63B3BB69-23CF-44E3-9099-C40C66FF867C}">
                  <a14:compatExt spid="_x0000_s10689"/>
                </a:ext>
                <a:ext uri="{FF2B5EF4-FFF2-40B4-BE49-F238E27FC236}">
                  <a16:creationId xmlns:a16="http://schemas.microsoft.com/office/drawing/2014/main" id="{00000000-0008-0000-0600-0000C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9</xdr:row>
          <xdr:rowOff>28575</xdr:rowOff>
        </xdr:from>
        <xdr:to>
          <xdr:col>4</xdr:col>
          <xdr:colOff>209550</xdr:colOff>
          <xdr:row>9</xdr:row>
          <xdr:rowOff>171450</xdr:rowOff>
        </xdr:to>
        <xdr:sp macro="" textlink="">
          <xdr:nvSpPr>
            <xdr:cNvPr id="10690" name="Check Box 450" hidden="1">
              <a:extLst>
                <a:ext uri="{63B3BB69-23CF-44E3-9099-C40C66FF867C}">
                  <a14:compatExt spid="_x0000_s10690"/>
                </a:ext>
                <a:ext uri="{FF2B5EF4-FFF2-40B4-BE49-F238E27FC236}">
                  <a16:creationId xmlns:a16="http://schemas.microsoft.com/office/drawing/2014/main" id="{00000000-0008-0000-0600-0000C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10</xdr:row>
          <xdr:rowOff>28575</xdr:rowOff>
        </xdr:from>
        <xdr:to>
          <xdr:col>4</xdr:col>
          <xdr:colOff>209550</xdr:colOff>
          <xdr:row>10</xdr:row>
          <xdr:rowOff>171450</xdr:rowOff>
        </xdr:to>
        <xdr:sp macro="" textlink="">
          <xdr:nvSpPr>
            <xdr:cNvPr id="10691" name="Check Box 451" hidden="1">
              <a:extLst>
                <a:ext uri="{63B3BB69-23CF-44E3-9099-C40C66FF867C}">
                  <a14:compatExt spid="_x0000_s10691"/>
                </a:ext>
                <a:ext uri="{FF2B5EF4-FFF2-40B4-BE49-F238E27FC236}">
                  <a16:creationId xmlns:a16="http://schemas.microsoft.com/office/drawing/2014/main" id="{00000000-0008-0000-0600-0000C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11</xdr:row>
          <xdr:rowOff>28575</xdr:rowOff>
        </xdr:from>
        <xdr:to>
          <xdr:col>4</xdr:col>
          <xdr:colOff>209550</xdr:colOff>
          <xdr:row>11</xdr:row>
          <xdr:rowOff>171450</xdr:rowOff>
        </xdr:to>
        <xdr:sp macro="" textlink="">
          <xdr:nvSpPr>
            <xdr:cNvPr id="10692" name="Check Box 452" hidden="1">
              <a:extLst>
                <a:ext uri="{63B3BB69-23CF-44E3-9099-C40C66FF867C}">
                  <a14:compatExt spid="_x0000_s10692"/>
                </a:ext>
                <a:ext uri="{FF2B5EF4-FFF2-40B4-BE49-F238E27FC236}">
                  <a16:creationId xmlns:a16="http://schemas.microsoft.com/office/drawing/2014/main" id="{00000000-0008-0000-0600-0000C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12</xdr:row>
          <xdr:rowOff>28575</xdr:rowOff>
        </xdr:from>
        <xdr:to>
          <xdr:col>4</xdr:col>
          <xdr:colOff>209550</xdr:colOff>
          <xdr:row>12</xdr:row>
          <xdr:rowOff>171450</xdr:rowOff>
        </xdr:to>
        <xdr:sp macro="" textlink="">
          <xdr:nvSpPr>
            <xdr:cNvPr id="10693" name="Check Box 453" hidden="1">
              <a:extLst>
                <a:ext uri="{63B3BB69-23CF-44E3-9099-C40C66FF867C}">
                  <a14:compatExt spid="_x0000_s10693"/>
                </a:ext>
                <a:ext uri="{FF2B5EF4-FFF2-40B4-BE49-F238E27FC236}">
                  <a16:creationId xmlns:a16="http://schemas.microsoft.com/office/drawing/2014/main" id="{00000000-0008-0000-0600-0000C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13</xdr:row>
          <xdr:rowOff>28575</xdr:rowOff>
        </xdr:from>
        <xdr:to>
          <xdr:col>4</xdr:col>
          <xdr:colOff>209550</xdr:colOff>
          <xdr:row>13</xdr:row>
          <xdr:rowOff>171450</xdr:rowOff>
        </xdr:to>
        <xdr:sp macro="" textlink="">
          <xdr:nvSpPr>
            <xdr:cNvPr id="10694" name="Check Box 454" hidden="1">
              <a:extLst>
                <a:ext uri="{63B3BB69-23CF-44E3-9099-C40C66FF867C}">
                  <a14:compatExt spid="_x0000_s10694"/>
                </a:ext>
                <a:ext uri="{FF2B5EF4-FFF2-40B4-BE49-F238E27FC236}">
                  <a16:creationId xmlns:a16="http://schemas.microsoft.com/office/drawing/2014/main" id="{00000000-0008-0000-0600-0000C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14</xdr:row>
          <xdr:rowOff>28575</xdr:rowOff>
        </xdr:from>
        <xdr:to>
          <xdr:col>4</xdr:col>
          <xdr:colOff>209550</xdr:colOff>
          <xdr:row>14</xdr:row>
          <xdr:rowOff>171450</xdr:rowOff>
        </xdr:to>
        <xdr:sp macro="" textlink="">
          <xdr:nvSpPr>
            <xdr:cNvPr id="10695" name="Check Box 455" hidden="1">
              <a:extLst>
                <a:ext uri="{63B3BB69-23CF-44E3-9099-C40C66FF867C}">
                  <a14:compatExt spid="_x0000_s10695"/>
                </a:ext>
                <a:ext uri="{FF2B5EF4-FFF2-40B4-BE49-F238E27FC236}">
                  <a16:creationId xmlns:a16="http://schemas.microsoft.com/office/drawing/2014/main" id="{00000000-0008-0000-0600-0000C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15</xdr:row>
          <xdr:rowOff>28575</xdr:rowOff>
        </xdr:from>
        <xdr:to>
          <xdr:col>4</xdr:col>
          <xdr:colOff>209550</xdr:colOff>
          <xdr:row>15</xdr:row>
          <xdr:rowOff>171450</xdr:rowOff>
        </xdr:to>
        <xdr:sp macro="" textlink="">
          <xdr:nvSpPr>
            <xdr:cNvPr id="10696" name="Check Box 456" hidden="1">
              <a:extLst>
                <a:ext uri="{63B3BB69-23CF-44E3-9099-C40C66FF867C}">
                  <a14:compatExt spid="_x0000_s10696"/>
                </a:ext>
                <a:ext uri="{FF2B5EF4-FFF2-40B4-BE49-F238E27FC236}">
                  <a16:creationId xmlns:a16="http://schemas.microsoft.com/office/drawing/2014/main" id="{00000000-0008-0000-0600-0000C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16</xdr:row>
          <xdr:rowOff>28575</xdr:rowOff>
        </xdr:from>
        <xdr:to>
          <xdr:col>4</xdr:col>
          <xdr:colOff>209550</xdr:colOff>
          <xdr:row>16</xdr:row>
          <xdr:rowOff>171450</xdr:rowOff>
        </xdr:to>
        <xdr:sp macro="" textlink="">
          <xdr:nvSpPr>
            <xdr:cNvPr id="10697" name="Check Box 457" hidden="1">
              <a:extLst>
                <a:ext uri="{63B3BB69-23CF-44E3-9099-C40C66FF867C}">
                  <a14:compatExt spid="_x0000_s10697"/>
                </a:ext>
                <a:ext uri="{FF2B5EF4-FFF2-40B4-BE49-F238E27FC236}">
                  <a16:creationId xmlns:a16="http://schemas.microsoft.com/office/drawing/2014/main" id="{00000000-0008-0000-0600-0000C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19</xdr:row>
          <xdr:rowOff>28575</xdr:rowOff>
        </xdr:from>
        <xdr:to>
          <xdr:col>4</xdr:col>
          <xdr:colOff>209550</xdr:colOff>
          <xdr:row>19</xdr:row>
          <xdr:rowOff>171450</xdr:rowOff>
        </xdr:to>
        <xdr:sp macro="" textlink="">
          <xdr:nvSpPr>
            <xdr:cNvPr id="10700" name="Check Box 460" hidden="1">
              <a:extLst>
                <a:ext uri="{63B3BB69-23CF-44E3-9099-C40C66FF867C}">
                  <a14:compatExt spid="_x0000_s10700"/>
                </a:ext>
                <a:ext uri="{FF2B5EF4-FFF2-40B4-BE49-F238E27FC236}">
                  <a16:creationId xmlns:a16="http://schemas.microsoft.com/office/drawing/2014/main" id="{00000000-0008-0000-0600-0000C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20</xdr:row>
          <xdr:rowOff>28575</xdr:rowOff>
        </xdr:from>
        <xdr:to>
          <xdr:col>4</xdr:col>
          <xdr:colOff>209550</xdr:colOff>
          <xdr:row>20</xdr:row>
          <xdr:rowOff>171450</xdr:rowOff>
        </xdr:to>
        <xdr:sp macro="" textlink="">
          <xdr:nvSpPr>
            <xdr:cNvPr id="10701" name="Check Box 461" hidden="1">
              <a:extLst>
                <a:ext uri="{63B3BB69-23CF-44E3-9099-C40C66FF867C}">
                  <a14:compatExt spid="_x0000_s10701"/>
                </a:ext>
                <a:ext uri="{FF2B5EF4-FFF2-40B4-BE49-F238E27FC236}">
                  <a16:creationId xmlns:a16="http://schemas.microsoft.com/office/drawing/2014/main" id="{00000000-0008-0000-0600-0000C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21</xdr:row>
          <xdr:rowOff>28575</xdr:rowOff>
        </xdr:from>
        <xdr:to>
          <xdr:col>4</xdr:col>
          <xdr:colOff>209550</xdr:colOff>
          <xdr:row>21</xdr:row>
          <xdr:rowOff>171450</xdr:rowOff>
        </xdr:to>
        <xdr:sp macro="" textlink="">
          <xdr:nvSpPr>
            <xdr:cNvPr id="10702" name="Check Box 462" hidden="1">
              <a:extLst>
                <a:ext uri="{63B3BB69-23CF-44E3-9099-C40C66FF867C}">
                  <a14:compatExt spid="_x0000_s10702"/>
                </a:ext>
                <a:ext uri="{FF2B5EF4-FFF2-40B4-BE49-F238E27FC236}">
                  <a16:creationId xmlns:a16="http://schemas.microsoft.com/office/drawing/2014/main" id="{00000000-0008-0000-0600-0000C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22</xdr:row>
          <xdr:rowOff>28575</xdr:rowOff>
        </xdr:from>
        <xdr:to>
          <xdr:col>4</xdr:col>
          <xdr:colOff>209550</xdr:colOff>
          <xdr:row>22</xdr:row>
          <xdr:rowOff>171450</xdr:rowOff>
        </xdr:to>
        <xdr:sp macro="" textlink="">
          <xdr:nvSpPr>
            <xdr:cNvPr id="10703" name="Check Box 463" hidden="1">
              <a:extLst>
                <a:ext uri="{63B3BB69-23CF-44E3-9099-C40C66FF867C}">
                  <a14:compatExt spid="_x0000_s10703"/>
                </a:ext>
                <a:ext uri="{FF2B5EF4-FFF2-40B4-BE49-F238E27FC236}">
                  <a16:creationId xmlns:a16="http://schemas.microsoft.com/office/drawing/2014/main" id="{00000000-0008-0000-0600-0000C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23</xdr:row>
          <xdr:rowOff>28575</xdr:rowOff>
        </xdr:from>
        <xdr:to>
          <xdr:col>4</xdr:col>
          <xdr:colOff>209550</xdr:colOff>
          <xdr:row>23</xdr:row>
          <xdr:rowOff>171450</xdr:rowOff>
        </xdr:to>
        <xdr:sp macro="" textlink="">
          <xdr:nvSpPr>
            <xdr:cNvPr id="10704" name="Check Box 464" hidden="1">
              <a:extLst>
                <a:ext uri="{63B3BB69-23CF-44E3-9099-C40C66FF867C}">
                  <a14:compatExt spid="_x0000_s10704"/>
                </a:ext>
                <a:ext uri="{FF2B5EF4-FFF2-40B4-BE49-F238E27FC236}">
                  <a16:creationId xmlns:a16="http://schemas.microsoft.com/office/drawing/2014/main" id="{00000000-0008-0000-0600-0000D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24</xdr:row>
          <xdr:rowOff>28575</xdr:rowOff>
        </xdr:from>
        <xdr:to>
          <xdr:col>4</xdr:col>
          <xdr:colOff>209550</xdr:colOff>
          <xdr:row>24</xdr:row>
          <xdr:rowOff>171450</xdr:rowOff>
        </xdr:to>
        <xdr:sp macro="" textlink="">
          <xdr:nvSpPr>
            <xdr:cNvPr id="10705" name="Check Box 465" hidden="1">
              <a:extLst>
                <a:ext uri="{63B3BB69-23CF-44E3-9099-C40C66FF867C}">
                  <a14:compatExt spid="_x0000_s10705"/>
                </a:ext>
                <a:ext uri="{FF2B5EF4-FFF2-40B4-BE49-F238E27FC236}">
                  <a16:creationId xmlns:a16="http://schemas.microsoft.com/office/drawing/2014/main" id="{00000000-0008-0000-0600-0000D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25</xdr:row>
          <xdr:rowOff>28575</xdr:rowOff>
        </xdr:from>
        <xdr:to>
          <xdr:col>4</xdr:col>
          <xdr:colOff>209550</xdr:colOff>
          <xdr:row>25</xdr:row>
          <xdr:rowOff>171450</xdr:rowOff>
        </xdr:to>
        <xdr:sp macro="" textlink="">
          <xdr:nvSpPr>
            <xdr:cNvPr id="10706" name="Check Box 466" hidden="1">
              <a:extLst>
                <a:ext uri="{63B3BB69-23CF-44E3-9099-C40C66FF867C}">
                  <a14:compatExt spid="_x0000_s10706"/>
                </a:ext>
                <a:ext uri="{FF2B5EF4-FFF2-40B4-BE49-F238E27FC236}">
                  <a16:creationId xmlns:a16="http://schemas.microsoft.com/office/drawing/2014/main" id="{00000000-0008-0000-0600-0000D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26</xdr:row>
          <xdr:rowOff>28575</xdr:rowOff>
        </xdr:from>
        <xdr:to>
          <xdr:col>4</xdr:col>
          <xdr:colOff>209550</xdr:colOff>
          <xdr:row>26</xdr:row>
          <xdr:rowOff>171450</xdr:rowOff>
        </xdr:to>
        <xdr:sp macro="" textlink="">
          <xdr:nvSpPr>
            <xdr:cNvPr id="10707" name="Check Box 467" hidden="1">
              <a:extLst>
                <a:ext uri="{63B3BB69-23CF-44E3-9099-C40C66FF867C}">
                  <a14:compatExt spid="_x0000_s10707"/>
                </a:ext>
                <a:ext uri="{FF2B5EF4-FFF2-40B4-BE49-F238E27FC236}">
                  <a16:creationId xmlns:a16="http://schemas.microsoft.com/office/drawing/2014/main" id="{00000000-0008-0000-0600-0000D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27</xdr:row>
          <xdr:rowOff>28575</xdr:rowOff>
        </xdr:from>
        <xdr:to>
          <xdr:col>4</xdr:col>
          <xdr:colOff>209550</xdr:colOff>
          <xdr:row>27</xdr:row>
          <xdr:rowOff>171450</xdr:rowOff>
        </xdr:to>
        <xdr:sp macro="" textlink="">
          <xdr:nvSpPr>
            <xdr:cNvPr id="10708" name="Check Box 468" hidden="1">
              <a:extLst>
                <a:ext uri="{63B3BB69-23CF-44E3-9099-C40C66FF867C}">
                  <a14:compatExt spid="_x0000_s10708"/>
                </a:ext>
                <a:ext uri="{FF2B5EF4-FFF2-40B4-BE49-F238E27FC236}">
                  <a16:creationId xmlns:a16="http://schemas.microsoft.com/office/drawing/2014/main" id="{00000000-0008-0000-0600-0000D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28</xdr:row>
          <xdr:rowOff>28575</xdr:rowOff>
        </xdr:from>
        <xdr:to>
          <xdr:col>4</xdr:col>
          <xdr:colOff>209550</xdr:colOff>
          <xdr:row>28</xdr:row>
          <xdr:rowOff>171450</xdr:rowOff>
        </xdr:to>
        <xdr:sp macro="" textlink="">
          <xdr:nvSpPr>
            <xdr:cNvPr id="10709" name="Check Box 469" hidden="1">
              <a:extLst>
                <a:ext uri="{63B3BB69-23CF-44E3-9099-C40C66FF867C}">
                  <a14:compatExt spid="_x0000_s10709"/>
                </a:ext>
                <a:ext uri="{FF2B5EF4-FFF2-40B4-BE49-F238E27FC236}">
                  <a16:creationId xmlns:a16="http://schemas.microsoft.com/office/drawing/2014/main" id="{00000000-0008-0000-0600-0000D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29</xdr:row>
          <xdr:rowOff>28575</xdr:rowOff>
        </xdr:from>
        <xdr:to>
          <xdr:col>4</xdr:col>
          <xdr:colOff>209550</xdr:colOff>
          <xdr:row>29</xdr:row>
          <xdr:rowOff>171450</xdr:rowOff>
        </xdr:to>
        <xdr:sp macro="" textlink="">
          <xdr:nvSpPr>
            <xdr:cNvPr id="10710" name="Check Box 470" hidden="1">
              <a:extLst>
                <a:ext uri="{63B3BB69-23CF-44E3-9099-C40C66FF867C}">
                  <a14:compatExt spid="_x0000_s10710"/>
                </a:ext>
                <a:ext uri="{FF2B5EF4-FFF2-40B4-BE49-F238E27FC236}">
                  <a16:creationId xmlns:a16="http://schemas.microsoft.com/office/drawing/2014/main" id="{00000000-0008-0000-0600-0000D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30</xdr:row>
          <xdr:rowOff>28575</xdr:rowOff>
        </xdr:from>
        <xdr:to>
          <xdr:col>4</xdr:col>
          <xdr:colOff>209550</xdr:colOff>
          <xdr:row>30</xdr:row>
          <xdr:rowOff>171450</xdr:rowOff>
        </xdr:to>
        <xdr:sp macro="" textlink="">
          <xdr:nvSpPr>
            <xdr:cNvPr id="10711" name="Check Box 471" hidden="1">
              <a:extLst>
                <a:ext uri="{63B3BB69-23CF-44E3-9099-C40C66FF867C}">
                  <a14:compatExt spid="_x0000_s10711"/>
                </a:ext>
                <a:ext uri="{FF2B5EF4-FFF2-40B4-BE49-F238E27FC236}">
                  <a16:creationId xmlns:a16="http://schemas.microsoft.com/office/drawing/2014/main" id="{00000000-0008-0000-0600-0000D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31</xdr:row>
          <xdr:rowOff>28575</xdr:rowOff>
        </xdr:from>
        <xdr:to>
          <xdr:col>4</xdr:col>
          <xdr:colOff>209550</xdr:colOff>
          <xdr:row>31</xdr:row>
          <xdr:rowOff>171450</xdr:rowOff>
        </xdr:to>
        <xdr:sp macro="" textlink="">
          <xdr:nvSpPr>
            <xdr:cNvPr id="10712" name="Check Box 472" hidden="1">
              <a:extLst>
                <a:ext uri="{63B3BB69-23CF-44E3-9099-C40C66FF867C}">
                  <a14:compatExt spid="_x0000_s10712"/>
                </a:ext>
                <a:ext uri="{FF2B5EF4-FFF2-40B4-BE49-F238E27FC236}">
                  <a16:creationId xmlns:a16="http://schemas.microsoft.com/office/drawing/2014/main" id="{00000000-0008-0000-0600-0000D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32</xdr:row>
          <xdr:rowOff>28575</xdr:rowOff>
        </xdr:from>
        <xdr:to>
          <xdr:col>4</xdr:col>
          <xdr:colOff>209550</xdr:colOff>
          <xdr:row>32</xdr:row>
          <xdr:rowOff>171450</xdr:rowOff>
        </xdr:to>
        <xdr:sp macro="" textlink="">
          <xdr:nvSpPr>
            <xdr:cNvPr id="10713" name="Check Box 473" hidden="1">
              <a:extLst>
                <a:ext uri="{63B3BB69-23CF-44E3-9099-C40C66FF867C}">
                  <a14:compatExt spid="_x0000_s10713"/>
                </a:ext>
                <a:ext uri="{FF2B5EF4-FFF2-40B4-BE49-F238E27FC236}">
                  <a16:creationId xmlns:a16="http://schemas.microsoft.com/office/drawing/2014/main" id="{00000000-0008-0000-0600-0000D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33</xdr:row>
          <xdr:rowOff>28575</xdr:rowOff>
        </xdr:from>
        <xdr:to>
          <xdr:col>4</xdr:col>
          <xdr:colOff>209550</xdr:colOff>
          <xdr:row>33</xdr:row>
          <xdr:rowOff>171450</xdr:rowOff>
        </xdr:to>
        <xdr:sp macro="" textlink="">
          <xdr:nvSpPr>
            <xdr:cNvPr id="10714" name="Check Box 474" hidden="1">
              <a:extLst>
                <a:ext uri="{63B3BB69-23CF-44E3-9099-C40C66FF867C}">
                  <a14:compatExt spid="_x0000_s10714"/>
                </a:ext>
                <a:ext uri="{FF2B5EF4-FFF2-40B4-BE49-F238E27FC236}">
                  <a16:creationId xmlns:a16="http://schemas.microsoft.com/office/drawing/2014/main" id="{00000000-0008-0000-0600-0000D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34</xdr:row>
          <xdr:rowOff>28575</xdr:rowOff>
        </xdr:from>
        <xdr:to>
          <xdr:col>4</xdr:col>
          <xdr:colOff>209550</xdr:colOff>
          <xdr:row>34</xdr:row>
          <xdr:rowOff>171450</xdr:rowOff>
        </xdr:to>
        <xdr:sp macro="" textlink="">
          <xdr:nvSpPr>
            <xdr:cNvPr id="10715" name="Check Box 475" hidden="1">
              <a:extLst>
                <a:ext uri="{63B3BB69-23CF-44E3-9099-C40C66FF867C}">
                  <a14:compatExt spid="_x0000_s10715"/>
                </a:ext>
                <a:ext uri="{FF2B5EF4-FFF2-40B4-BE49-F238E27FC236}">
                  <a16:creationId xmlns:a16="http://schemas.microsoft.com/office/drawing/2014/main" id="{00000000-0008-0000-0600-0000D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35</xdr:row>
          <xdr:rowOff>28575</xdr:rowOff>
        </xdr:from>
        <xdr:to>
          <xdr:col>4</xdr:col>
          <xdr:colOff>209550</xdr:colOff>
          <xdr:row>35</xdr:row>
          <xdr:rowOff>171450</xdr:rowOff>
        </xdr:to>
        <xdr:sp macro="" textlink="">
          <xdr:nvSpPr>
            <xdr:cNvPr id="10716" name="Check Box 476" hidden="1">
              <a:extLst>
                <a:ext uri="{63B3BB69-23CF-44E3-9099-C40C66FF867C}">
                  <a14:compatExt spid="_x0000_s10716"/>
                </a:ext>
                <a:ext uri="{FF2B5EF4-FFF2-40B4-BE49-F238E27FC236}">
                  <a16:creationId xmlns:a16="http://schemas.microsoft.com/office/drawing/2014/main" id="{00000000-0008-0000-0600-0000D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36</xdr:row>
          <xdr:rowOff>28575</xdr:rowOff>
        </xdr:from>
        <xdr:to>
          <xdr:col>4</xdr:col>
          <xdr:colOff>209550</xdr:colOff>
          <xdr:row>36</xdr:row>
          <xdr:rowOff>171450</xdr:rowOff>
        </xdr:to>
        <xdr:sp macro="" textlink="">
          <xdr:nvSpPr>
            <xdr:cNvPr id="10717" name="Check Box 477" hidden="1">
              <a:extLst>
                <a:ext uri="{63B3BB69-23CF-44E3-9099-C40C66FF867C}">
                  <a14:compatExt spid="_x0000_s10717"/>
                </a:ext>
                <a:ext uri="{FF2B5EF4-FFF2-40B4-BE49-F238E27FC236}">
                  <a16:creationId xmlns:a16="http://schemas.microsoft.com/office/drawing/2014/main" id="{00000000-0008-0000-0600-0000D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37</xdr:row>
          <xdr:rowOff>28575</xdr:rowOff>
        </xdr:from>
        <xdr:to>
          <xdr:col>4</xdr:col>
          <xdr:colOff>209550</xdr:colOff>
          <xdr:row>37</xdr:row>
          <xdr:rowOff>171450</xdr:rowOff>
        </xdr:to>
        <xdr:sp macro="" textlink="">
          <xdr:nvSpPr>
            <xdr:cNvPr id="10718" name="Check Box 478" hidden="1">
              <a:extLst>
                <a:ext uri="{63B3BB69-23CF-44E3-9099-C40C66FF867C}">
                  <a14:compatExt spid="_x0000_s10718"/>
                </a:ext>
                <a:ext uri="{FF2B5EF4-FFF2-40B4-BE49-F238E27FC236}">
                  <a16:creationId xmlns:a16="http://schemas.microsoft.com/office/drawing/2014/main" id="{00000000-0008-0000-0600-0000D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38</xdr:row>
          <xdr:rowOff>28575</xdr:rowOff>
        </xdr:from>
        <xdr:to>
          <xdr:col>4</xdr:col>
          <xdr:colOff>209550</xdr:colOff>
          <xdr:row>38</xdr:row>
          <xdr:rowOff>171450</xdr:rowOff>
        </xdr:to>
        <xdr:sp macro="" textlink="">
          <xdr:nvSpPr>
            <xdr:cNvPr id="10719" name="Check Box 479" hidden="1">
              <a:extLst>
                <a:ext uri="{63B3BB69-23CF-44E3-9099-C40C66FF867C}">
                  <a14:compatExt spid="_x0000_s10719"/>
                </a:ext>
                <a:ext uri="{FF2B5EF4-FFF2-40B4-BE49-F238E27FC236}">
                  <a16:creationId xmlns:a16="http://schemas.microsoft.com/office/drawing/2014/main" id="{00000000-0008-0000-0600-0000D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0</xdr:colOff>
      <xdr:row>4</xdr:row>
      <xdr:rowOff>0</xdr:rowOff>
    </xdr:from>
    <xdr:to>
      <xdr:col>5</xdr:col>
      <xdr:colOff>1798781</xdr:colOff>
      <xdr:row>4</xdr:row>
      <xdr:rowOff>909514</xdr:rowOff>
    </xdr:to>
    <xdr:pic>
      <xdr:nvPicPr>
        <xdr:cNvPr id="4" name="Afbeelding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047750"/>
          <a:ext cx="1798781" cy="90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3371850</xdr:colOff>
          <xdr:row>8</xdr:row>
          <xdr:rowOff>19050</xdr:rowOff>
        </xdr:from>
        <xdr:to>
          <xdr:col>4</xdr:col>
          <xdr:colOff>209550</xdr:colOff>
          <xdr:row>8</xdr:row>
          <xdr:rowOff>161925</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7</xdr:row>
          <xdr:rowOff>19050</xdr:rowOff>
        </xdr:from>
        <xdr:to>
          <xdr:col>4</xdr:col>
          <xdr:colOff>209550</xdr:colOff>
          <xdr:row>7</xdr:row>
          <xdr:rowOff>161925</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9</xdr:row>
          <xdr:rowOff>19050</xdr:rowOff>
        </xdr:from>
        <xdr:to>
          <xdr:col>4</xdr:col>
          <xdr:colOff>209550</xdr:colOff>
          <xdr:row>9</xdr:row>
          <xdr:rowOff>161925</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10</xdr:row>
          <xdr:rowOff>19050</xdr:rowOff>
        </xdr:from>
        <xdr:to>
          <xdr:col>4</xdr:col>
          <xdr:colOff>209550</xdr:colOff>
          <xdr:row>10</xdr:row>
          <xdr:rowOff>161925</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11</xdr:row>
          <xdr:rowOff>19050</xdr:rowOff>
        </xdr:from>
        <xdr:to>
          <xdr:col>4</xdr:col>
          <xdr:colOff>209550</xdr:colOff>
          <xdr:row>11</xdr:row>
          <xdr:rowOff>161925</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12</xdr:row>
          <xdr:rowOff>19050</xdr:rowOff>
        </xdr:from>
        <xdr:to>
          <xdr:col>4</xdr:col>
          <xdr:colOff>209550</xdr:colOff>
          <xdr:row>12</xdr:row>
          <xdr:rowOff>161925</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3371850</xdr:colOff>
          <xdr:row>13</xdr:row>
          <xdr:rowOff>19050</xdr:rowOff>
        </xdr:from>
        <xdr:to>
          <xdr:col>4</xdr:col>
          <xdr:colOff>209550</xdr:colOff>
          <xdr:row>13</xdr:row>
          <xdr:rowOff>161925</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5</xdr:col>
      <xdr:colOff>0</xdr:colOff>
      <xdr:row>4</xdr:row>
      <xdr:rowOff>0</xdr:rowOff>
    </xdr:from>
    <xdr:to>
      <xdr:col>5</xdr:col>
      <xdr:colOff>1798781</xdr:colOff>
      <xdr:row>4</xdr:row>
      <xdr:rowOff>909514</xdr:rowOff>
    </xdr:to>
    <xdr:pic>
      <xdr:nvPicPr>
        <xdr:cNvPr id="2" name="Afbeelding 3">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1047750"/>
          <a:ext cx="1798781" cy="90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34</xdr:col>
      <xdr:colOff>0</xdr:colOff>
      <xdr:row>31</xdr:row>
      <xdr:rowOff>0</xdr:rowOff>
    </xdr:from>
    <xdr:to>
      <xdr:col>46</xdr:col>
      <xdr:colOff>457200</xdr:colOff>
      <xdr:row>66</xdr:row>
      <xdr:rowOff>99060</xdr:rowOff>
    </xdr:to>
    <xdr:pic>
      <xdr:nvPicPr>
        <xdr:cNvPr id="12315" name="Afbeelding 3">
          <a:extLst>
            <a:ext uri="{FF2B5EF4-FFF2-40B4-BE49-F238E27FC236}">
              <a16:creationId xmlns:a16="http://schemas.microsoft.com/office/drawing/2014/main" id="{00000000-0008-0000-0800-00001B3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13040" y="8793480"/>
          <a:ext cx="7772400" cy="649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31</xdr:row>
      <xdr:rowOff>0</xdr:rowOff>
    </xdr:from>
    <xdr:to>
      <xdr:col>46</xdr:col>
      <xdr:colOff>457200</xdr:colOff>
      <xdr:row>66</xdr:row>
      <xdr:rowOff>99060</xdr:rowOff>
    </xdr:to>
    <xdr:pic>
      <xdr:nvPicPr>
        <xdr:cNvPr id="12316" name="Afbeelding 6">
          <a:extLst>
            <a:ext uri="{FF2B5EF4-FFF2-40B4-BE49-F238E27FC236}">
              <a16:creationId xmlns:a16="http://schemas.microsoft.com/office/drawing/2014/main" id="{00000000-0008-0000-0800-00001C3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13040" y="8793480"/>
          <a:ext cx="7772400" cy="649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3362325</xdr:colOff>
          <xdr:row>12</xdr:row>
          <xdr:rowOff>19050</xdr:rowOff>
        </xdr:from>
        <xdr:to>
          <xdr:col>4</xdr:col>
          <xdr:colOff>200025</xdr:colOff>
          <xdr:row>12</xdr:row>
          <xdr:rowOff>171450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8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13</xdr:row>
          <xdr:rowOff>19050</xdr:rowOff>
        </xdr:from>
        <xdr:to>
          <xdr:col>4</xdr:col>
          <xdr:colOff>200025</xdr:colOff>
          <xdr:row>13</xdr:row>
          <xdr:rowOff>171450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8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14</xdr:row>
          <xdr:rowOff>19050</xdr:rowOff>
        </xdr:from>
        <xdr:to>
          <xdr:col>4</xdr:col>
          <xdr:colOff>200025</xdr:colOff>
          <xdr:row>14</xdr:row>
          <xdr:rowOff>171450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8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15</xdr:row>
          <xdr:rowOff>19050</xdr:rowOff>
        </xdr:from>
        <xdr:to>
          <xdr:col>4</xdr:col>
          <xdr:colOff>200025</xdr:colOff>
          <xdr:row>15</xdr:row>
          <xdr:rowOff>171450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8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16</xdr:row>
          <xdr:rowOff>19050</xdr:rowOff>
        </xdr:from>
        <xdr:to>
          <xdr:col>4</xdr:col>
          <xdr:colOff>200025</xdr:colOff>
          <xdr:row>16</xdr:row>
          <xdr:rowOff>171450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8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17</xdr:row>
          <xdr:rowOff>19050</xdr:rowOff>
        </xdr:from>
        <xdr:to>
          <xdr:col>4</xdr:col>
          <xdr:colOff>200025</xdr:colOff>
          <xdr:row>17</xdr:row>
          <xdr:rowOff>171450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8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18</xdr:row>
          <xdr:rowOff>19050</xdr:rowOff>
        </xdr:from>
        <xdr:to>
          <xdr:col>4</xdr:col>
          <xdr:colOff>200025</xdr:colOff>
          <xdr:row>18</xdr:row>
          <xdr:rowOff>171450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8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19</xdr:row>
          <xdr:rowOff>19050</xdr:rowOff>
        </xdr:from>
        <xdr:to>
          <xdr:col>4</xdr:col>
          <xdr:colOff>200025</xdr:colOff>
          <xdr:row>19</xdr:row>
          <xdr:rowOff>171450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8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20</xdr:row>
          <xdr:rowOff>19050</xdr:rowOff>
        </xdr:from>
        <xdr:to>
          <xdr:col>4</xdr:col>
          <xdr:colOff>200025</xdr:colOff>
          <xdr:row>20</xdr:row>
          <xdr:rowOff>171450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8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21</xdr:row>
          <xdr:rowOff>19050</xdr:rowOff>
        </xdr:from>
        <xdr:to>
          <xdr:col>4</xdr:col>
          <xdr:colOff>200025</xdr:colOff>
          <xdr:row>21</xdr:row>
          <xdr:rowOff>171450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8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22</xdr:row>
          <xdr:rowOff>19050</xdr:rowOff>
        </xdr:from>
        <xdr:to>
          <xdr:col>4</xdr:col>
          <xdr:colOff>200025</xdr:colOff>
          <xdr:row>22</xdr:row>
          <xdr:rowOff>171450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8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23</xdr:row>
          <xdr:rowOff>19050</xdr:rowOff>
        </xdr:from>
        <xdr:to>
          <xdr:col>4</xdr:col>
          <xdr:colOff>200025</xdr:colOff>
          <xdr:row>23</xdr:row>
          <xdr:rowOff>171450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8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24</xdr:row>
          <xdr:rowOff>19050</xdr:rowOff>
        </xdr:from>
        <xdr:to>
          <xdr:col>4</xdr:col>
          <xdr:colOff>200025</xdr:colOff>
          <xdr:row>24</xdr:row>
          <xdr:rowOff>171450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8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25</xdr:row>
          <xdr:rowOff>19050</xdr:rowOff>
        </xdr:from>
        <xdr:to>
          <xdr:col>4</xdr:col>
          <xdr:colOff>200025</xdr:colOff>
          <xdr:row>25</xdr:row>
          <xdr:rowOff>171450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8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9</xdr:row>
          <xdr:rowOff>19050</xdr:rowOff>
        </xdr:from>
        <xdr:to>
          <xdr:col>4</xdr:col>
          <xdr:colOff>200025</xdr:colOff>
          <xdr:row>9</xdr:row>
          <xdr:rowOff>171450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8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10</xdr:row>
          <xdr:rowOff>19050</xdr:rowOff>
        </xdr:from>
        <xdr:to>
          <xdr:col>4</xdr:col>
          <xdr:colOff>200025</xdr:colOff>
          <xdr:row>10</xdr:row>
          <xdr:rowOff>171450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8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11</xdr:row>
          <xdr:rowOff>19050</xdr:rowOff>
        </xdr:from>
        <xdr:to>
          <xdr:col>4</xdr:col>
          <xdr:colOff>200025</xdr:colOff>
          <xdr:row>11</xdr:row>
          <xdr:rowOff>171450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8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3362325</xdr:colOff>
          <xdr:row>7</xdr:row>
          <xdr:rowOff>19050</xdr:rowOff>
        </xdr:from>
        <xdr:to>
          <xdr:col>4</xdr:col>
          <xdr:colOff>200025</xdr:colOff>
          <xdr:row>7</xdr:row>
          <xdr:rowOff>171450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8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0</xdr:colOff>
      <xdr:row>4</xdr:row>
      <xdr:rowOff>0</xdr:rowOff>
    </xdr:from>
    <xdr:to>
      <xdr:col>5</xdr:col>
      <xdr:colOff>1798781</xdr:colOff>
      <xdr:row>4</xdr:row>
      <xdr:rowOff>909514</xdr:rowOff>
    </xdr:to>
    <xdr:pic>
      <xdr:nvPicPr>
        <xdr:cNvPr id="2" name="Afbeelding 3">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6775" y="1047750"/>
          <a:ext cx="1798781" cy="90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18" Type="http://schemas.openxmlformats.org/officeDocument/2006/relationships/ctrlProp" Target="../ctrlProps/ctrlProp115.xml"/><Relationship Id="rId26" Type="http://schemas.openxmlformats.org/officeDocument/2006/relationships/ctrlProp" Target="../ctrlProps/ctrlProp123.xml"/><Relationship Id="rId3" Type="http://schemas.openxmlformats.org/officeDocument/2006/relationships/drawing" Target="../drawings/drawing10.xml"/><Relationship Id="rId21" Type="http://schemas.openxmlformats.org/officeDocument/2006/relationships/ctrlProp" Target="../ctrlProps/ctrlProp118.xml"/><Relationship Id="rId7" Type="http://schemas.openxmlformats.org/officeDocument/2006/relationships/ctrlProp" Target="../ctrlProps/ctrlProp104.xml"/><Relationship Id="rId12" Type="http://schemas.openxmlformats.org/officeDocument/2006/relationships/ctrlProp" Target="../ctrlProps/ctrlProp109.xml"/><Relationship Id="rId17" Type="http://schemas.openxmlformats.org/officeDocument/2006/relationships/ctrlProp" Target="../ctrlProps/ctrlProp114.xml"/><Relationship Id="rId25" Type="http://schemas.openxmlformats.org/officeDocument/2006/relationships/ctrlProp" Target="../ctrlProps/ctrlProp122.xml"/><Relationship Id="rId2" Type="http://schemas.openxmlformats.org/officeDocument/2006/relationships/hyperlink" Target="https://groenezorgalliantie.com/greenteamroutekaart/" TargetMode="External"/><Relationship Id="rId16" Type="http://schemas.openxmlformats.org/officeDocument/2006/relationships/ctrlProp" Target="../ctrlProps/ctrlProp113.xml"/><Relationship Id="rId20" Type="http://schemas.openxmlformats.org/officeDocument/2006/relationships/ctrlProp" Target="../ctrlProps/ctrlProp117.xml"/><Relationship Id="rId29" Type="http://schemas.openxmlformats.org/officeDocument/2006/relationships/ctrlProp" Target="../ctrlProps/ctrlProp126.xml"/><Relationship Id="rId1" Type="http://schemas.openxmlformats.org/officeDocument/2006/relationships/hyperlink" Target="https://degroeneveterinair.nl/medicijnen/" TargetMode="External"/><Relationship Id="rId6" Type="http://schemas.openxmlformats.org/officeDocument/2006/relationships/ctrlProp" Target="../ctrlProps/ctrlProp103.xml"/><Relationship Id="rId11" Type="http://schemas.openxmlformats.org/officeDocument/2006/relationships/ctrlProp" Target="../ctrlProps/ctrlProp108.xml"/><Relationship Id="rId24" Type="http://schemas.openxmlformats.org/officeDocument/2006/relationships/ctrlProp" Target="../ctrlProps/ctrlProp121.xml"/><Relationship Id="rId5" Type="http://schemas.openxmlformats.org/officeDocument/2006/relationships/ctrlProp" Target="../ctrlProps/ctrlProp102.xml"/><Relationship Id="rId15" Type="http://schemas.openxmlformats.org/officeDocument/2006/relationships/ctrlProp" Target="../ctrlProps/ctrlProp112.xml"/><Relationship Id="rId23" Type="http://schemas.openxmlformats.org/officeDocument/2006/relationships/ctrlProp" Target="../ctrlProps/ctrlProp120.xml"/><Relationship Id="rId28" Type="http://schemas.openxmlformats.org/officeDocument/2006/relationships/ctrlProp" Target="../ctrlProps/ctrlProp125.xml"/><Relationship Id="rId10" Type="http://schemas.openxmlformats.org/officeDocument/2006/relationships/ctrlProp" Target="../ctrlProps/ctrlProp107.xml"/><Relationship Id="rId19" Type="http://schemas.openxmlformats.org/officeDocument/2006/relationships/ctrlProp" Target="../ctrlProps/ctrlProp116.xml"/><Relationship Id="rId31" Type="http://schemas.openxmlformats.org/officeDocument/2006/relationships/comments" Target="../comments1.xml"/><Relationship Id="rId4" Type="http://schemas.openxmlformats.org/officeDocument/2006/relationships/vmlDrawing" Target="../drawings/vmlDrawing8.vml"/><Relationship Id="rId9" Type="http://schemas.openxmlformats.org/officeDocument/2006/relationships/ctrlProp" Target="../ctrlProps/ctrlProp106.xml"/><Relationship Id="rId14" Type="http://schemas.openxmlformats.org/officeDocument/2006/relationships/ctrlProp" Target="../ctrlProps/ctrlProp111.xml"/><Relationship Id="rId22" Type="http://schemas.openxmlformats.org/officeDocument/2006/relationships/ctrlProp" Target="../ctrlProps/ctrlProp119.xml"/><Relationship Id="rId27" Type="http://schemas.openxmlformats.org/officeDocument/2006/relationships/ctrlProp" Target="../ctrlProps/ctrlProp124.xml"/><Relationship Id="rId30" Type="http://schemas.openxmlformats.org/officeDocument/2006/relationships/ctrlProp" Target="../ctrlProps/ctrlProp12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nn.nl/Wonen/wat-is-CO2-uitstoot.htm" TargetMode="External"/><Relationship Id="rId1" Type="http://schemas.openxmlformats.org/officeDocument/2006/relationships/hyperlink" Target="https://www.co2emissiefactoren.nl/lijst-emissiefactoren/"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2emissiefactoren.nl/lijst-emissiefactoren/"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trlProp" Target="../ctrlProps/ctrlProp2.xml"/><Relationship Id="rId2" Type="http://schemas.openxmlformats.org/officeDocument/2006/relationships/hyperlink" Target="https://www.nn.nl/Wonen/wat-is-CO2-uitstoot.htm" TargetMode="External"/><Relationship Id="rId1" Type="http://schemas.openxmlformats.org/officeDocument/2006/relationships/hyperlink" Target="https://www.co2emissiefactoren.nl/lijst-emissiefactoren/"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lieucentraal.nl/energie-besparen/duurzaam-verwarmen-en-koelen/alles-over-duurzaam-verwarmen/" TargetMode="External"/><Relationship Id="rId13" Type="http://schemas.openxmlformats.org/officeDocument/2006/relationships/printerSettings" Target="../printerSettings/printerSettings4.bin"/><Relationship Id="rId18" Type="http://schemas.openxmlformats.org/officeDocument/2006/relationships/ctrlProp" Target="../ctrlProps/ctrlProp5.xml"/><Relationship Id="rId26" Type="http://schemas.openxmlformats.org/officeDocument/2006/relationships/ctrlProp" Target="../ctrlProps/ctrlProp13.xml"/><Relationship Id="rId3" Type="http://schemas.openxmlformats.org/officeDocument/2006/relationships/hyperlink" Target="https://www.milieucentraal.nl/energie-besparen/apparaten-in-huis/voorkom-sluipgebruik/" TargetMode="External"/><Relationship Id="rId21" Type="http://schemas.openxmlformats.org/officeDocument/2006/relationships/ctrlProp" Target="../ctrlProps/ctrlProp8.xml"/><Relationship Id="rId34" Type="http://schemas.openxmlformats.org/officeDocument/2006/relationships/ctrlProp" Target="../ctrlProps/ctrlProp21.xml"/><Relationship Id="rId7" Type="http://schemas.openxmlformats.org/officeDocument/2006/relationships/hyperlink" Target="https://www.milieucentraal.nl/energie-besparen/apparaten-in-huis/voorkom-sluipgebruik/" TargetMode="External"/><Relationship Id="rId12" Type="http://schemas.openxmlformats.org/officeDocument/2006/relationships/hyperlink" Target="https://www.consumentenbond.nl/energie-vergelijken/groene-stroom-5-misverstanden" TargetMode="External"/><Relationship Id="rId17" Type="http://schemas.openxmlformats.org/officeDocument/2006/relationships/ctrlProp" Target="../ctrlProps/ctrlProp4.xml"/><Relationship Id="rId25" Type="http://schemas.openxmlformats.org/officeDocument/2006/relationships/ctrlProp" Target="../ctrlProps/ctrlProp12.xml"/><Relationship Id="rId33" Type="http://schemas.openxmlformats.org/officeDocument/2006/relationships/ctrlProp" Target="../ctrlProps/ctrlProp20.xml"/><Relationship Id="rId38" Type="http://schemas.openxmlformats.org/officeDocument/2006/relationships/ctrlProp" Target="../ctrlProps/ctrlProp25.xml"/><Relationship Id="rId2" Type="http://schemas.openxmlformats.org/officeDocument/2006/relationships/hyperlink" Target="https://kennisbank.regionaalenergieloket.nl/isolatieglas/soorten-isolerend-glas/" TargetMode="External"/><Relationship Id="rId16" Type="http://schemas.openxmlformats.org/officeDocument/2006/relationships/ctrlProp" Target="../ctrlProps/ctrlProp3.xml"/><Relationship Id="rId20" Type="http://schemas.openxmlformats.org/officeDocument/2006/relationships/ctrlProp" Target="../ctrlProps/ctrlProp7.xml"/><Relationship Id="rId29" Type="http://schemas.openxmlformats.org/officeDocument/2006/relationships/ctrlProp" Target="../ctrlProps/ctrlProp16.xml"/><Relationship Id="rId1" Type="http://schemas.openxmlformats.org/officeDocument/2006/relationships/hyperlink" Target="https://www.co2emissiefactoren.nl/lijst-emissiefactoren/" TargetMode="External"/><Relationship Id="rId6" Type="http://schemas.openxmlformats.org/officeDocument/2006/relationships/hyperlink" Target="https://www.stimular.nl/maatregelen/tijdschakelaar-voor-ruimteverwarming/" TargetMode="External"/><Relationship Id="rId11" Type="http://schemas.openxmlformats.org/officeDocument/2006/relationships/hyperlink" Target="https://www.stimular.nl/maatregelen/laat-de-toegang-niet-open-staan-houd-de-warmte-binnen/" TargetMode="External"/><Relationship Id="rId24" Type="http://schemas.openxmlformats.org/officeDocument/2006/relationships/ctrlProp" Target="../ctrlProps/ctrlProp11.xml"/><Relationship Id="rId32" Type="http://schemas.openxmlformats.org/officeDocument/2006/relationships/ctrlProp" Target="../ctrlProps/ctrlProp19.xml"/><Relationship Id="rId37" Type="http://schemas.openxmlformats.org/officeDocument/2006/relationships/ctrlProp" Target="../ctrlProps/ctrlProp24.xml"/><Relationship Id="rId5" Type="http://schemas.openxmlformats.org/officeDocument/2006/relationships/hyperlink" Target="https://www.stimular.nl/maatregelen/bewegingssensor-verlichting/" TargetMode="External"/><Relationship Id="rId15" Type="http://schemas.openxmlformats.org/officeDocument/2006/relationships/vmlDrawing" Target="../drawings/vmlDrawing2.vml"/><Relationship Id="rId23" Type="http://schemas.openxmlformats.org/officeDocument/2006/relationships/ctrlProp" Target="../ctrlProps/ctrlProp10.xml"/><Relationship Id="rId28" Type="http://schemas.openxmlformats.org/officeDocument/2006/relationships/ctrlProp" Target="../ctrlProps/ctrlProp15.xml"/><Relationship Id="rId36" Type="http://schemas.openxmlformats.org/officeDocument/2006/relationships/ctrlProp" Target="../ctrlProps/ctrlProp23.xml"/><Relationship Id="rId10" Type="http://schemas.openxmlformats.org/officeDocument/2006/relationships/hyperlink" Target="https://www.stimular.nl/maatregelen/tochtsluis-of-draaideur/" TargetMode="External"/><Relationship Id="rId19" Type="http://schemas.openxmlformats.org/officeDocument/2006/relationships/ctrlProp" Target="../ctrlProps/ctrlProp6.xml"/><Relationship Id="rId31" Type="http://schemas.openxmlformats.org/officeDocument/2006/relationships/ctrlProp" Target="../ctrlProps/ctrlProp18.xml"/><Relationship Id="rId4" Type="http://schemas.openxmlformats.org/officeDocument/2006/relationships/hyperlink" Target="https://www.milieucentraal.nl/energie-besparen/zuinige-lampen/ledlamp/" TargetMode="External"/><Relationship Id="rId9" Type="http://schemas.openxmlformats.org/officeDocument/2006/relationships/hyperlink" Target="https://www.milieucentraal.nl/energie-besparen/apparaten-in-huis/repareren-of-vervangen/" TargetMode="External"/><Relationship Id="rId14" Type="http://schemas.openxmlformats.org/officeDocument/2006/relationships/drawing" Target="../drawings/drawing4.xml"/><Relationship Id="rId22" Type="http://schemas.openxmlformats.org/officeDocument/2006/relationships/ctrlProp" Target="../ctrlProps/ctrlProp9.xml"/><Relationship Id="rId27" Type="http://schemas.openxmlformats.org/officeDocument/2006/relationships/ctrlProp" Target="../ctrlProps/ctrlProp14.xml"/><Relationship Id="rId30" Type="http://schemas.openxmlformats.org/officeDocument/2006/relationships/ctrlProp" Target="../ctrlProps/ctrlProp17.xml"/><Relationship Id="rId35"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printerSettings" Target="../printerSettings/printerSettings5.bin"/><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hyperlink" Target="https://www.drinkwaterplatform.nl/7-vragen-over-grijs-water/" TargetMode="External"/><Relationship Id="rId16" Type="http://schemas.openxmlformats.org/officeDocument/2006/relationships/ctrlProp" Target="../ctrlProps/ctrlProp36.xml"/><Relationship Id="rId1" Type="http://schemas.openxmlformats.org/officeDocument/2006/relationships/hyperlink" Target="https://www.apotheek.nl/zorg-van-de-apotheker/medicijnen-actualiteit/medicijnafval-niet-weggooien-maar-inleveren" TargetMode="External"/><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vmlDrawing" Target="../drawings/vmlDrawing3.vml"/><Relationship Id="rId15" Type="http://schemas.openxmlformats.org/officeDocument/2006/relationships/ctrlProp" Target="../ctrlProps/ctrlProp35.xml"/><Relationship Id="rId10" Type="http://schemas.openxmlformats.org/officeDocument/2006/relationships/ctrlProp" Target="../ctrlProps/ctrlProp30.xml"/><Relationship Id="rId4" Type="http://schemas.openxmlformats.org/officeDocument/2006/relationships/drawing" Target="../drawings/drawing5.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hyperlink" Target="https://www.nieuwendijkdiergeneeskunde.nl/tips-tricks/hulpmiddelen/verminderen-van-anesthesiedampen" TargetMode="External"/><Relationship Id="rId7" Type="http://schemas.openxmlformats.org/officeDocument/2006/relationships/vmlDrawing" Target="../drawings/vmlDrawing4.vml"/><Relationship Id="rId12" Type="http://schemas.openxmlformats.org/officeDocument/2006/relationships/ctrlProp" Target="../ctrlProps/ctrlProp43.xml"/><Relationship Id="rId2" Type="http://schemas.openxmlformats.org/officeDocument/2006/relationships/hyperlink" Target="https://www.nieuwendijkdiergeneeskunde.nl/tips-tricks/hulpmiddelen/verminderen-van-anesthesiedampen" TargetMode="External"/><Relationship Id="rId1" Type="http://schemas.openxmlformats.org/officeDocument/2006/relationships/hyperlink" Target="https://www.nieuwendijkdiergeneeskunde.nl/tips-tricks/hulpmiddelen/gebruik-van-andere-middelen-dan-isofluraan" TargetMode="External"/><Relationship Id="rId6" Type="http://schemas.openxmlformats.org/officeDocument/2006/relationships/drawing" Target="../drawings/drawing6.xml"/><Relationship Id="rId11" Type="http://schemas.openxmlformats.org/officeDocument/2006/relationships/ctrlProp" Target="../ctrlProps/ctrlProp42.xml"/><Relationship Id="rId5" Type="http://schemas.openxmlformats.org/officeDocument/2006/relationships/printerSettings" Target="../printerSettings/printerSettings6.bin"/><Relationship Id="rId10" Type="http://schemas.openxmlformats.org/officeDocument/2006/relationships/ctrlProp" Target="../ctrlProps/ctrlProp41.xml"/><Relationship Id="rId4" Type="http://schemas.openxmlformats.org/officeDocument/2006/relationships/hyperlink" Target="https://degroeneok.nl/themas/anesthesiedampen-medicijnresten/" TargetMode="Externa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 Type="http://schemas.openxmlformats.org/officeDocument/2006/relationships/drawing" Target="../drawings/drawing7.xml"/><Relationship Id="rId21" Type="http://schemas.openxmlformats.org/officeDocument/2006/relationships/ctrlProp" Target="../ctrlProps/ctrlProp62.xml"/><Relationship Id="rId34" Type="http://schemas.openxmlformats.org/officeDocument/2006/relationships/ctrlProp" Target="../ctrlProps/ctrlProp75.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2" Type="http://schemas.openxmlformats.org/officeDocument/2006/relationships/printerSettings" Target="../printerSettings/printerSettings7.bin"/><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1" Type="http://schemas.openxmlformats.org/officeDocument/2006/relationships/hyperlink" Target="https://www.milgro.eu/blog/de-r-ladder" TargetMode="External"/><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 Type="http://schemas.openxmlformats.org/officeDocument/2006/relationships/vmlDrawing" Target="../drawings/vmlDrawing5.v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vmlDrawing" Target="../drawings/vmlDrawing6.vml"/><Relationship Id="rId7" Type="http://schemas.openxmlformats.org/officeDocument/2006/relationships/ctrlProp" Target="../ctrlProps/ctrlProp8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79.xml"/><Relationship Id="rId5" Type="http://schemas.openxmlformats.org/officeDocument/2006/relationships/ctrlProp" Target="../ctrlProps/ctrlProp78.xml"/><Relationship Id="rId10" Type="http://schemas.openxmlformats.org/officeDocument/2006/relationships/ctrlProp" Target="../ctrlProps/ctrlProp83.xml"/><Relationship Id="rId4" Type="http://schemas.openxmlformats.org/officeDocument/2006/relationships/ctrlProp" Target="../ctrlProps/ctrlProp77.xml"/><Relationship Id="rId9" Type="http://schemas.openxmlformats.org/officeDocument/2006/relationships/ctrlProp" Target="../ctrlProps/ctrlProp8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18" Type="http://schemas.openxmlformats.org/officeDocument/2006/relationships/ctrlProp" Target="../ctrlProps/ctrlProp98.xml"/><Relationship Id="rId3" Type="http://schemas.openxmlformats.org/officeDocument/2006/relationships/vmlDrawing" Target="../drawings/vmlDrawing7.vml"/><Relationship Id="rId21" Type="http://schemas.openxmlformats.org/officeDocument/2006/relationships/ctrlProp" Target="../ctrlProps/ctrlProp101.xml"/><Relationship Id="rId7" Type="http://schemas.openxmlformats.org/officeDocument/2006/relationships/ctrlProp" Target="../ctrlProps/ctrlProp87.xml"/><Relationship Id="rId12" Type="http://schemas.openxmlformats.org/officeDocument/2006/relationships/ctrlProp" Target="../ctrlProps/ctrlProp92.xml"/><Relationship Id="rId17" Type="http://schemas.openxmlformats.org/officeDocument/2006/relationships/ctrlProp" Target="../ctrlProps/ctrlProp97.xml"/><Relationship Id="rId2" Type="http://schemas.openxmlformats.org/officeDocument/2006/relationships/drawing" Target="../drawings/drawing9.xml"/><Relationship Id="rId16" Type="http://schemas.openxmlformats.org/officeDocument/2006/relationships/ctrlProp" Target="../ctrlProps/ctrlProp96.xml"/><Relationship Id="rId20" Type="http://schemas.openxmlformats.org/officeDocument/2006/relationships/ctrlProp" Target="../ctrlProps/ctrlProp100.xml"/><Relationship Id="rId1" Type="http://schemas.openxmlformats.org/officeDocument/2006/relationships/hyperlink" Target="https://opendata.cbs.nl/" TargetMode="External"/><Relationship Id="rId6" Type="http://schemas.openxmlformats.org/officeDocument/2006/relationships/ctrlProp" Target="../ctrlProps/ctrlProp86.xml"/><Relationship Id="rId11" Type="http://schemas.openxmlformats.org/officeDocument/2006/relationships/ctrlProp" Target="../ctrlProps/ctrlProp91.xml"/><Relationship Id="rId5" Type="http://schemas.openxmlformats.org/officeDocument/2006/relationships/ctrlProp" Target="../ctrlProps/ctrlProp85.xml"/><Relationship Id="rId15" Type="http://schemas.openxmlformats.org/officeDocument/2006/relationships/ctrlProp" Target="../ctrlProps/ctrlProp95.xml"/><Relationship Id="rId10" Type="http://schemas.openxmlformats.org/officeDocument/2006/relationships/ctrlProp" Target="../ctrlProps/ctrlProp90.xml"/><Relationship Id="rId19" Type="http://schemas.openxmlformats.org/officeDocument/2006/relationships/ctrlProp" Target="../ctrlProps/ctrlProp99.xml"/><Relationship Id="rId4" Type="http://schemas.openxmlformats.org/officeDocument/2006/relationships/ctrlProp" Target="../ctrlProps/ctrlProp84.xml"/><Relationship Id="rId9" Type="http://schemas.openxmlformats.org/officeDocument/2006/relationships/ctrlProp" Target="../ctrlProps/ctrlProp89.xml"/><Relationship Id="rId14" Type="http://schemas.openxmlformats.org/officeDocument/2006/relationships/ctrlProp" Target="../ctrlProps/ctrlProp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3">
    <pageSetUpPr fitToPage="1"/>
  </sheetPr>
  <dimension ref="B2:I63"/>
  <sheetViews>
    <sheetView showGridLines="0" showRowColHeaders="0" tabSelected="1" zoomScaleNormal="100" zoomScaleSheetLayoutView="55" workbookViewId="0">
      <selection activeCell="J13" sqref="J13"/>
    </sheetView>
  </sheetViews>
  <sheetFormatPr defaultRowHeight="15"/>
  <cols>
    <col min="2" max="2" width="4.7109375" customWidth="1"/>
    <col min="3" max="3" width="4.7109375" style="169" customWidth="1"/>
    <col min="4" max="4" width="77.28515625" style="15" customWidth="1"/>
    <col min="5" max="5" width="72.140625" style="15" customWidth="1"/>
    <col min="6" max="7" width="4.7109375" customWidth="1"/>
  </cols>
  <sheetData>
    <row r="2" spans="2:9" ht="24" customHeight="1">
      <c r="B2" s="20"/>
      <c r="C2" s="166"/>
      <c r="D2" s="21"/>
      <c r="E2" s="21"/>
      <c r="F2" s="20"/>
      <c r="G2" s="20"/>
    </row>
    <row r="3" spans="2:9">
      <c r="B3" s="20"/>
      <c r="C3" s="167"/>
      <c r="D3" s="26"/>
      <c r="E3" s="26"/>
      <c r="F3" s="23"/>
      <c r="G3" s="20"/>
    </row>
    <row r="4" spans="2:9" ht="23.25">
      <c r="B4" s="20"/>
      <c r="C4" s="167"/>
      <c r="D4" s="27" t="s">
        <v>82</v>
      </c>
      <c r="E4" s="27"/>
      <c r="F4" s="23"/>
      <c r="G4" s="20"/>
    </row>
    <row r="5" spans="2:9" ht="21">
      <c r="B5" s="20"/>
      <c r="C5" s="167"/>
      <c r="D5" s="24"/>
      <c r="E5" s="24"/>
      <c r="F5" s="23"/>
      <c r="G5" s="20"/>
    </row>
    <row r="6" spans="2:9" ht="18.75">
      <c r="B6" s="20"/>
      <c r="C6" s="167"/>
      <c r="D6" s="38"/>
      <c r="E6" s="38"/>
      <c r="F6" s="23"/>
      <c r="G6" s="20"/>
    </row>
    <row r="7" spans="2:9">
      <c r="B7" s="20"/>
      <c r="C7" s="167"/>
      <c r="D7" s="25"/>
      <c r="E7" s="25"/>
      <c r="F7" s="23"/>
      <c r="G7" s="20"/>
    </row>
    <row r="8" spans="2:9" ht="23.25">
      <c r="B8" s="20"/>
      <c r="C8" s="167"/>
      <c r="D8" s="26"/>
      <c r="E8" s="26"/>
      <c r="F8" s="23"/>
      <c r="G8" s="20"/>
      <c r="I8" s="19"/>
    </row>
    <row r="9" spans="2:9">
      <c r="B9" s="20"/>
      <c r="C9" s="167"/>
      <c r="D9" s="26"/>
      <c r="E9" s="26"/>
      <c r="F9" s="23"/>
      <c r="G9" s="20"/>
    </row>
    <row r="10" spans="2:9" ht="18.75">
      <c r="B10" s="20"/>
      <c r="C10" s="167"/>
      <c r="D10" s="38"/>
      <c r="E10" s="38"/>
      <c r="F10" s="23"/>
      <c r="G10" s="20"/>
    </row>
    <row r="11" spans="2:9">
      <c r="B11" s="20"/>
      <c r="C11" s="167"/>
      <c r="D11" s="28"/>
      <c r="E11" s="28"/>
      <c r="F11" s="23"/>
      <c r="G11" s="20"/>
    </row>
    <row r="12" spans="2:9">
      <c r="B12" s="20"/>
      <c r="C12" s="167"/>
      <c r="D12" s="43"/>
      <c r="E12" s="43"/>
      <c r="F12" s="23"/>
      <c r="G12" s="20"/>
    </row>
    <row r="13" spans="2:9">
      <c r="B13" s="20"/>
      <c r="C13" s="167"/>
      <c r="D13" s="26"/>
      <c r="E13" s="26"/>
      <c r="F13" s="23"/>
      <c r="G13" s="20"/>
    </row>
    <row r="14" spans="2:9">
      <c r="B14" s="20"/>
      <c r="C14" s="167"/>
      <c r="D14" s="26"/>
      <c r="E14" s="26"/>
      <c r="F14" s="23"/>
      <c r="G14" s="20"/>
    </row>
    <row r="15" spans="2:9">
      <c r="B15" s="20"/>
      <c r="C15" s="167"/>
      <c r="D15" s="26"/>
      <c r="E15" s="26"/>
      <c r="F15" s="23"/>
      <c r="G15" s="20"/>
    </row>
    <row r="16" spans="2:9">
      <c r="B16" s="20"/>
      <c r="C16" s="167"/>
      <c r="D16" s="26"/>
      <c r="E16" s="26"/>
      <c r="F16" s="23"/>
      <c r="G16" s="20"/>
    </row>
    <row r="17" spans="2:7" ht="18.75">
      <c r="B17" s="20"/>
      <c r="C17" s="168"/>
      <c r="D17" s="38"/>
      <c r="E17" s="38"/>
      <c r="F17" s="23"/>
      <c r="G17" s="20"/>
    </row>
    <row r="18" spans="2:7">
      <c r="B18" s="20"/>
      <c r="C18" s="168"/>
      <c r="D18" s="28"/>
      <c r="E18" s="28"/>
      <c r="F18" s="23"/>
      <c r="G18" s="20"/>
    </row>
    <row r="19" spans="2:7">
      <c r="B19" s="20"/>
      <c r="C19" s="167"/>
      <c r="D19" s="26"/>
      <c r="E19" s="26"/>
      <c r="F19" s="23"/>
      <c r="G19" s="20"/>
    </row>
    <row r="20" spans="2:7" ht="18.75">
      <c r="B20" s="20"/>
      <c r="C20" s="167"/>
      <c r="D20" s="38"/>
      <c r="E20" s="38"/>
      <c r="F20" s="23"/>
      <c r="G20" s="20"/>
    </row>
    <row r="21" spans="2:7">
      <c r="B21" s="20"/>
      <c r="C21" s="167"/>
      <c r="D21" s="26"/>
      <c r="E21" s="26"/>
      <c r="F21" s="23"/>
      <c r="G21" s="20"/>
    </row>
    <row r="22" spans="2:7">
      <c r="B22" s="20"/>
      <c r="C22" s="167"/>
      <c r="D22" s="29"/>
      <c r="E22" s="29"/>
      <c r="F22" s="23"/>
      <c r="G22" s="20"/>
    </row>
    <row r="23" spans="2:7">
      <c r="B23" s="20"/>
      <c r="C23" s="167"/>
      <c r="D23" s="29"/>
      <c r="E23" s="29"/>
      <c r="F23" s="23"/>
      <c r="G23" s="20"/>
    </row>
    <row r="24" spans="2:7">
      <c r="B24" s="20"/>
      <c r="C24" s="167"/>
      <c r="D24" s="26"/>
      <c r="E24" s="26"/>
      <c r="F24" s="23"/>
      <c r="G24" s="20"/>
    </row>
    <row r="25" spans="2:7">
      <c r="B25" s="20"/>
      <c r="C25" s="167"/>
      <c r="D25" s="60"/>
      <c r="E25" s="60"/>
      <c r="F25" s="23"/>
      <c r="G25" s="20"/>
    </row>
    <row r="26" spans="2:7">
      <c r="B26" s="20"/>
      <c r="C26" s="167"/>
      <c r="D26" s="60"/>
      <c r="E26" s="60"/>
      <c r="F26" s="23"/>
      <c r="G26" s="20"/>
    </row>
    <row r="27" spans="2:7">
      <c r="B27" s="20"/>
      <c r="C27" s="167"/>
      <c r="D27" s="60"/>
      <c r="E27" s="60"/>
      <c r="F27" s="23"/>
      <c r="G27" s="20"/>
    </row>
    <row r="28" spans="2:7">
      <c r="B28" s="20"/>
      <c r="C28" s="167"/>
      <c r="D28" s="60"/>
      <c r="E28" s="60"/>
      <c r="F28" s="23"/>
      <c r="G28" s="20"/>
    </row>
    <row r="29" spans="2:7">
      <c r="B29" s="20"/>
      <c r="C29" s="168"/>
      <c r="D29" s="60"/>
      <c r="E29" s="60"/>
      <c r="F29" s="23"/>
      <c r="G29" s="20"/>
    </row>
    <row r="30" spans="2:7">
      <c r="B30" s="20"/>
      <c r="C30" s="167"/>
      <c r="D30" s="60"/>
      <c r="E30" s="60"/>
      <c r="F30" s="23"/>
      <c r="G30" s="20"/>
    </row>
    <row r="31" spans="2:7">
      <c r="B31" s="20"/>
      <c r="C31" s="167"/>
      <c r="D31" s="60"/>
      <c r="E31" s="60"/>
      <c r="F31" s="23"/>
      <c r="G31" s="20"/>
    </row>
    <row r="32" spans="2:7">
      <c r="B32" s="20"/>
      <c r="C32" s="168"/>
      <c r="D32" s="60"/>
      <c r="E32" s="60"/>
      <c r="F32" s="23"/>
      <c r="G32" s="20"/>
    </row>
    <row r="33" spans="2:7">
      <c r="B33" s="20"/>
      <c r="C33" s="167"/>
      <c r="D33" s="60"/>
      <c r="E33" s="60"/>
      <c r="F33" s="23"/>
      <c r="G33" s="20"/>
    </row>
    <row r="34" spans="2:7" ht="18">
      <c r="B34" s="20"/>
      <c r="C34" s="167"/>
      <c r="D34" s="152"/>
      <c r="E34" s="60"/>
      <c r="F34" s="23"/>
      <c r="G34" s="20"/>
    </row>
    <row r="35" spans="2:7">
      <c r="B35" s="20"/>
      <c r="C35" s="167"/>
      <c r="D35" s="60"/>
      <c r="E35" s="60"/>
      <c r="F35" s="23"/>
      <c r="G35" s="20"/>
    </row>
    <row r="36" spans="2:7">
      <c r="B36" s="20"/>
      <c r="C36" s="167"/>
      <c r="D36" s="60"/>
      <c r="E36" s="60"/>
      <c r="F36" s="23"/>
      <c r="G36" s="20"/>
    </row>
    <row r="37" spans="2:7">
      <c r="B37" s="20"/>
      <c r="C37" s="167"/>
      <c r="D37" s="60"/>
      <c r="E37" s="60"/>
      <c r="F37" s="23"/>
      <c r="G37" s="20"/>
    </row>
    <row r="38" spans="2:7">
      <c r="B38" s="20"/>
      <c r="C38" s="167"/>
      <c r="D38" s="60"/>
      <c r="E38" s="60"/>
      <c r="F38" s="23"/>
      <c r="G38" s="20"/>
    </row>
    <row r="39" spans="2:7">
      <c r="B39" s="20"/>
      <c r="C39" s="167"/>
      <c r="D39" s="60"/>
      <c r="E39" s="60"/>
      <c r="F39" s="23"/>
      <c r="G39" s="20"/>
    </row>
    <row r="40" spans="2:7">
      <c r="B40" s="20"/>
      <c r="C40" s="167"/>
      <c r="D40" s="60"/>
      <c r="E40" s="60"/>
      <c r="F40" s="23"/>
      <c r="G40" s="20"/>
    </row>
    <row r="41" spans="2:7">
      <c r="B41" s="20"/>
      <c r="C41" s="167"/>
      <c r="D41" s="60"/>
      <c r="E41" s="60"/>
      <c r="F41" s="23"/>
      <c r="G41" s="20"/>
    </row>
    <row r="42" spans="2:7">
      <c r="B42" s="20"/>
      <c r="C42" s="167"/>
      <c r="D42" s="60"/>
      <c r="E42" s="60"/>
      <c r="F42" s="23"/>
      <c r="G42" s="20"/>
    </row>
    <row r="43" spans="2:7">
      <c r="B43" s="20"/>
      <c r="C43" s="167"/>
      <c r="D43" s="60"/>
      <c r="E43" s="60"/>
      <c r="F43" s="23"/>
      <c r="G43" s="20"/>
    </row>
    <row r="44" spans="2:7">
      <c r="B44" s="20"/>
      <c r="C44" s="167"/>
      <c r="D44" s="60"/>
      <c r="E44" s="60"/>
      <c r="F44" s="23"/>
      <c r="G44" s="20"/>
    </row>
    <row r="45" spans="2:7">
      <c r="B45" s="20"/>
      <c r="C45" s="167"/>
      <c r="D45" s="60"/>
      <c r="E45" s="60"/>
      <c r="F45" s="23"/>
      <c r="G45" s="20"/>
    </row>
    <row r="46" spans="2:7">
      <c r="B46" s="20"/>
      <c r="C46" s="167"/>
      <c r="D46" s="60"/>
      <c r="E46" s="60"/>
      <c r="F46" s="23"/>
      <c r="G46" s="20"/>
    </row>
    <row r="47" spans="2:7">
      <c r="B47" s="20"/>
      <c r="C47" s="167"/>
      <c r="D47" s="60"/>
      <c r="E47" s="60"/>
      <c r="F47" s="23"/>
      <c r="G47" s="20"/>
    </row>
    <row r="48" spans="2:7">
      <c r="B48" s="20"/>
      <c r="C48" s="167"/>
      <c r="D48" s="60"/>
      <c r="E48" s="60"/>
      <c r="F48" s="23"/>
      <c r="G48" s="20"/>
    </row>
    <row r="49" spans="2:7">
      <c r="B49" s="20"/>
      <c r="C49" s="167"/>
      <c r="D49" s="60"/>
      <c r="E49" s="60"/>
      <c r="F49" s="23"/>
      <c r="G49" s="20"/>
    </row>
    <row r="50" spans="2:7">
      <c r="B50" s="20"/>
      <c r="C50" s="167"/>
      <c r="D50" s="60"/>
      <c r="E50" s="60"/>
      <c r="F50" s="23"/>
      <c r="G50" s="20"/>
    </row>
    <row r="51" spans="2:7">
      <c r="B51" s="20"/>
      <c r="C51" s="167"/>
      <c r="D51" s="60"/>
      <c r="E51" s="60"/>
      <c r="F51" s="23"/>
      <c r="G51" s="20"/>
    </row>
    <row r="52" spans="2:7">
      <c r="B52" s="20"/>
      <c r="C52" s="167"/>
      <c r="D52" s="60"/>
      <c r="E52" s="60"/>
      <c r="F52" s="23"/>
      <c r="G52" s="20"/>
    </row>
    <row r="53" spans="2:7">
      <c r="B53" s="20"/>
      <c r="C53" s="167"/>
      <c r="D53" s="60"/>
      <c r="E53" s="60"/>
      <c r="F53" s="23"/>
      <c r="G53" s="20"/>
    </row>
    <row r="54" spans="2:7">
      <c r="B54" s="20"/>
      <c r="C54" s="167"/>
      <c r="D54" s="60"/>
      <c r="E54" s="60"/>
      <c r="F54" s="23"/>
      <c r="G54" s="20"/>
    </row>
    <row r="55" spans="2:7">
      <c r="B55" s="20"/>
      <c r="C55" s="167"/>
      <c r="D55" s="60"/>
      <c r="E55" s="60"/>
      <c r="F55" s="23"/>
      <c r="G55" s="20"/>
    </row>
    <row r="56" spans="2:7">
      <c r="B56" s="20"/>
      <c r="C56" s="167"/>
      <c r="D56" s="60"/>
      <c r="E56" s="60"/>
      <c r="F56" s="23"/>
      <c r="G56" s="20"/>
    </row>
    <row r="57" spans="2:7">
      <c r="B57" s="20"/>
      <c r="C57" s="167"/>
      <c r="D57" s="60"/>
      <c r="E57" s="60"/>
      <c r="F57" s="23"/>
      <c r="G57" s="20"/>
    </row>
    <row r="58" spans="2:7">
      <c r="B58" s="20"/>
      <c r="C58" s="167"/>
      <c r="D58" s="60"/>
      <c r="E58" s="60"/>
      <c r="F58" s="23"/>
      <c r="G58" s="20"/>
    </row>
    <row r="59" spans="2:7">
      <c r="B59" s="20"/>
      <c r="C59" s="167"/>
      <c r="D59" s="60"/>
      <c r="E59" s="60"/>
      <c r="F59" s="23"/>
      <c r="G59" s="20"/>
    </row>
    <row r="60" spans="2:7">
      <c r="B60" s="20"/>
      <c r="C60" s="167"/>
      <c r="D60" s="60"/>
      <c r="E60" s="60"/>
      <c r="F60" s="23"/>
      <c r="G60" s="20"/>
    </row>
    <row r="61" spans="2:7">
      <c r="B61" s="20"/>
      <c r="C61" s="167"/>
      <c r="D61" s="60"/>
      <c r="E61" s="60"/>
      <c r="F61" s="23"/>
      <c r="G61" s="20"/>
    </row>
    <row r="62" spans="2:7">
      <c r="B62" s="20"/>
      <c r="C62" s="167"/>
      <c r="D62" s="26"/>
      <c r="E62" s="26"/>
      <c r="F62" s="23"/>
      <c r="G62" s="20"/>
    </row>
    <row r="63" spans="2:7" ht="24" customHeight="1">
      <c r="B63" s="20"/>
      <c r="C63" s="166"/>
      <c r="D63" s="21"/>
      <c r="E63" s="21"/>
      <c r="F63" s="20"/>
      <c r="G63" s="20"/>
    </row>
  </sheetData>
  <sheetProtection algorithmName="SHA-512" hashValue="QZWG2AAXtmCJjoBzJ3AUJvE+aV2sLV3OGCBkOdPg3WTeW/3qxyCBED5OrGatBW+2Nj2gi/960XU1CdkA1TKYEA==" saltValue="CrmAepUbxm3MTg2CfZlVDg==" spinCount="100000" sheet="1" objects="1" scenarios="1"/>
  <pageMargins left="0.7" right="0.7" top="0.75" bottom="0.75" header="0.3" footer="0.3"/>
  <pageSetup paperSize="9" scale="53"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1764"/>
  <sheetViews>
    <sheetView showGridLines="0" showRowColHeaders="0" zoomScaleNormal="100" workbookViewId="0">
      <pane ySplit="3" topLeftCell="A4" activePane="bottomLeft" state="frozen"/>
      <selection activeCell="A2" sqref="A2"/>
      <selection pane="bottomLeft" activeCell="N12" sqref="N12"/>
    </sheetView>
  </sheetViews>
  <sheetFormatPr defaultRowHeight="15"/>
  <cols>
    <col min="1" max="1" width="6.7109375" customWidth="1"/>
    <col min="2" max="2" width="4.7109375" customWidth="1"/>
    <col min="3" max="3" width="4.7109375" style="190" customWidth="1"/>
    <col min="4" max="4" width="50.7109375" style="15" customWidth="1"/>
    <col min="5" max="5" width="3.28515625" customWidth="1"/>
    <col min="6" max="6" width="35.7109375" style="16" customWidth="1"/>
    <col min="7" max="7" width="4.7109375" style="17" customWidth="1"/>
    <col min="8" max="8" width="50.7109375" style="17" customWidth="1"/>
    <col min="9" max="9" width="10.140625" style="17" hidden="1" customWidth="1"/>
    <col min="10" max="10" width="7.5703125" style="17" hidden="1" customWidth="1"/>
    <col min="11" max="11" width="13.28515625" style="17" hidden="1" customWidth="1"/>
    <col min="12" max="12" width="4.7109375" customWidth="1"/>
  </cols>
  <sheetData>
    <row r="2" spans="2:17">
      <c r="B2" s="20"/>
      <c r="C2" s="191"/>
      <c r="D2" s="21"/>
      <c r="E2" s="20"/>
      <c r="F2" s="82"/>
      <c r="G2" s="40"/>
      <c r="H2" s="40"/>
      <c r="I2" s="40"/>
      <c r="J2" s="40"/>
      <c r="K2" s="40"/>
      <c r="L2" s="20"/>
    </row>
    <row r="3" spans="2:17" ht="52.5">
      <c r="B3" s="20"/>
      <c r="C3" s="22"/>
      <c r="D3" s="34" t="s">
        <v>101</v>
      </c>
      <c r="E3" s="23"/>
      <c r="F3" s="28"/>
      <c r="G3" s="39"/>
      <c r="H3" s="39"/>
      <c r="I3" s="40"/>
      <c r="J3" s="40"/>
      <c r="K3" s="40"/>
      <c r="L3" s="20"/>
    </row>
    <row r="4" spans="2:17" ht="26.25">
      <c r="B4" s="20"/>
      <c r="C4" s="22"/>
      <c r="D4" s="34"/>
      <c r="E4" s="23"/>
      <c r="F4" s="28"/>
      <c r="G4" s="39"/>
      <c r="H4" s="39"/>
      <c r="I4" s="40"/>
      <c r="J4" s="40"/>
      <c r="K4" s="40"/>
      <c r="L4" s="20"/>
    </row>
    <row r="5" spans="2:17" ht="75">
      <c r="B5" s="20"/>
      <c r="C5" s="22"/>
      <c r="D5" s="26" t="s">
        <v>95</v>
      </c>
      <c r="E5" s="39"/>
      <c r="F5" s="83"/>
      <c r="G5" s="39"/>
      <c r="H5" s="39"/>
      <c r="I5" s="40"/>
      <c r="J5" s="40"/>
      <c r="K5" s="40"/>
      <c r="L5" s="20"/>
      <c r="N5" s="13"/>
      <c r="O5" s="13"/>
      <c r="P5" s="13"/>
      <c r="Q5" s="2"/>
    </row>
    <row r="6" spans="2:17">
      <c r="B6" s="20"/>
      <c r="C6" s="22"/>
      <c r="D6" s="26"/>
      <c r="E6" s="23"/>
      <c r="F6" s="28"/>
      <c r="G6" s="39"/>
      <c r="H6" s="39"/>
      <c r="I6" s="40"/>
      <c r="J6" s="40"/>
      <c r="K6" s="40"/>
      <c r="L6" s="20"/>
      <c r="N6" s="13"/>
      <c r="O6" s="13"/>
      <c r="P6" s="13"/>
      <c r="Q6" s="4"/>
    </row>
    <row r="7" spans="2:17" ht="18.75">
      <c r="B7" s="20"/>
      <c r="C7" s="192" t="s">
        <v>73</v>
      </c>
      <c r="D7" s="42" t="s">
        <v>38</v>
      </c>
      <c r="E7" s="35" t="s">
        <v>66</v>
      </c>
      <c r="F7" s="84"/>
      <c r="G7" s="62" t="s">
        <v>105</v>
      </c>
      <c r="H7" s="178" t="s">
        <v>110</v>
      </c>
      <c r="I7" s="218" t="s">
        <v>68</v>
      </c>
      <c r="J7" s="32" t="s">
        <v>41</v>
      </c>
      <c r="K7" s="219" t="s">
        <v>39</v>
      </c>
      <c r="L7" s="31"/>
      <c r="N7" s="13"/>
      <c r="O7" s="13"/>
      <c r="P7" s="13"/>
      <c r="Q7" s="4"/>
    </row>
    <row r="8" spans="2:17" ht="45">
      <c r="B8" s="20"/>
      <c r="C8" s="194">
        <v>22</v>
      </c>
      <c r="D8" s="273" t="s">
        <v>32</v>
      </c>
      <c r="E8" s="75"/>
      <c r="F8" s="86" t="s">
        <v>239</v>
      </c>
      <c r="G8" s="248" t="s">
        <v>105</v>
      </c>
      <c r="H8" s="267" t="s">
        <v>252</v>
      </c>
      <c r="I8" s="113" t="b">
        <v>0</v>
      </c>
      <c r="J8" s="41">
        <f>IF(I8,'Gegevens voor invoerbladen'!C239,0)</f>
        <v>0</v>
      </c>
      <c r="K8" s="201">
        <f>'Gegevens voor invoerbladen'!C239</f>
        <v>20</v>
      </c>
      <c r="L8" s="20"/>
      <c r="M8" s="4"/>
      <c r="N8" s="4"/>
    </row>
    <row r="9" spans="2:17" ht="30">
      <c r="B9" s="20"/>
      <c r="C9" s="22"/>
      <c r="D9" s="273"/>
      <c r="E9" s="75"/>
      <c r="F9" s="86" t="s">
        <v>462</v>
      </c>
      <c r="G9" s="36"/>
      <c r="H9" s="137"/>
      <c r="I9" s="113" t="b">
        <v>0</v>
      </c>
      <c r="J9" s="41">
        <f>IF(I9,'Gegevens voor invoerbladen'!C240,0)</f>
        <v>0</v>
      </c>
      <c r="K9" s="201">
        <f>'Gegevens voor invoerbladen'!C240</f>
        <v>3</v>
      </c>
      <c r="L9" s="20"/>
      <c r="M9" s="4"/>
      <c r="N9" s="4"/>
    </row>
    <row r="10" spans="2:17" ht="45">
      <c r="B10" s="20"/>
      <c r="C10" s="22"/>
      <c r="D10" s="26"/>
      <c r="E10" s="75"/>
      <c r="F10" s="86" t="s">
        <v>463</v>
      </c>
      <c r="G10" s="36"/>
      <c r="H10" s="137"/>
      <c r="I10" s="113" t="b">
        <v>0</v>
      </c>
      <c r="J10" s="41">
        <f>IF(I10,'Gegevens voor invoerbladen'!C241,0)</f>
        <v>0</v>
      </c>
      <c r="K10" s="201">
        <f>'Gegevens voor invoerbladen'!C241</f>
        <v>3</v>
      </c>
      <c r="L10" s="20"/>
      <c r="M10" s="4"/>
      <c r="N10" s="4"/>
    </row>
    <row r="11" spans="2:17">
      <c r="B11" s="20"/>
      <c r="C11" s="22"/>
      <c r="D11" s="26"/>
      <c r="E11" s="75"/>
      <c r="F11" s="86" t="s">
        <v>218</v>
      </c>
      <c r="G11" s="36"/>
      <c r="H11" s="137"/>
      <c r="I11" s="113" t="b">
        <v>0</v>
      </c>
      <c r="J11" s="41">
        <f>IF(I11,'Gegevens voor invoerbladen'!C242,0)</f>
        <v>0</v>
      </c>
      <c r="K11" s="201">
        <f>'Gegevens voor invoerbladen'!C242</f>
        <v>3</v>
      </c>
      <c r="L11" s="20"/>
      <c r="M11" s="4"/>
      <c r="N11" s="4"/>
    </row>
    <row r="12" spans="2:17" ht="45">
      <c r="B12" s="20"/>
      <c r="C12" s="22"/>
      <c r="D12" s="26"/>
      <c r="E12" s="75"/>
      <c r="F12" s="86" t="s">
        <v>219</v>
      </c>
      <c r="G12" s="36"/>
      <c r="H12" s="137"/>
      <c r="I12" s="113" t="b">
        <v>0</v>
      </c>
      <c r="J12" s="41">
        <f>IF(I12,'Gegevens voor invoerbladen'!C243,0)</f>
        <v>0</v>
      </c>
      <c r="K12" s="201">
        <f>'Gegevens voor invoerbladen'!C243</f>
        <v>3</v>
      </c>
      <c r="L12" s="20"/>
      <c r="M12" s="4"/>
      <c r="N12" s="4"/>
    </row>
    <row r="13" spans="2:17" ht="60">
      <c r="B13" s="20"/>
      <c r="C13" s="22"/>
      <c r="D13" s="26"/>
      <c r="E13" s="75"/>
      <c r="F13" s="86" t="s">
        <v>220</v>
      </c>
      <c r="G13" s="36"/>
      <c r="H13" s="137"/>
      <c r="I13" s="113" t="b">
        <v>0</v>
      </c>
      <c r="J13" s="41">
        <f>IF(I13,'Gegevens voor invoerbladen'!C244,0)</f>
        <v>0</v>
      </c>
      <c r="K13" s="201">
        <f>'Gegevens voor invoerbladen'!C244</f>
        <v>3</v>
      </c>
      <c r="L13" s="20"/>
      <c r="M13" s="4"/>
      <c r="N13" s="4"/>
    </row>
    <row r="14" spans="2:17" ht="45">
      <c r="B14" s="20"/>
      <c r="C14" s="22"/>
      <c r="D14" s="26"/>
      <c r="E14" s="75"/>
      <c r="F14" s="86" t="s">
        <v>221</v>
      </c>
      <c r="G14" s="36"/>
      <c r="H14" s="238"/>
      <c r="I14" s="113" t="b">
        <v>0</v>
      </c>
      <c r="J14" s="41">
        <f>IF(I14,'Gegevens voor invoerbladen'!C245,0)</f>
        <v>0</v>
      </c>
      <c r="K14" s="201">
        <f>'Gegevens voor invoerbladen'!C245</f>
        <v>3</v>
      </c>
      <c r="L14" s="20"/>
      <c r="M14" s="12"/>
      <c r="N14" s="4"/>
    </row>
    <row r="15" spans="2:17" ht="30">
      <c r="B15" s="20"/>
      <c r="C15" s="22"/>
      <c r="D15" s="26"/>
      <c r="E15" s="75"/>
      <c r="F15" s="86" t="s">
        <v>222</v>
      </c>
      <c r="G15" s="36"/>
      <c r="H15" s="237"/>
      <c r="I15" s="113" t="b">
        <v>0</v>
      </c>
      <c r="J15" s="41">
        <f>IF(I15,'Gegevens voor invoerbladen'!C246,0)</f>
        <v>0</v>
      </c>
      <c r="K15" s="201">
        <f>'Gegevens voor invoerbladen'!C246</f>
        <v>3</v>
      </c>
      <c r="L15" s="20"/>
      <c r="M15" s="12"/>
      <c r="N15" s="4"/>
    </row>
    <row r="16" spans="2:17" ht="30">
      <c r="B16" s="20"/>
      <c r="C16" s="22"/>
      <c r="D16" s="26"/>
      <c r="E16" s="75"/>
      <c r="F16" s="86" t="s">
        <v>223</v>
      </c>
      <c r="G16" s="36"/>
      <c r="H16" s="137"/>
      <c r="I16" s="113" t="b">
        <v>0</v>
      </c>
      <c r="J16" s="41">
        <f>IF(I16,'Gegevens voor invoerbladen'!C247,0)</f>
        <v>0</v>
      </c>
      <c r="K16" s="201">
        <f>'Gegevens voor invoerbladen'!C247</f>
        <v>3</v>
      </c>
      <c r="L16" s="20"/>
      <c r="M16" s="12"/>
      <c r="N16" s="4"/>
    </row>
    <row r="17" spans="2:14" ht="45">
      <c r="B17" s="20"/>
      <c r="C17" s="22"/>
      <c r="D17" s="26"/>
      <c r="E17" s="75"/>
      <c r="F17" s="86" t="s">
        <v>224</v>
      </c>
      <c r="G17" s="36"/>
      <c r="H17" s="137"/>
      <c r="I17" s="113" t="b">
        <v>0</v>
      </c>
      <c r="J17" s="41">
        <f>IF(I17,'Gegevens voor invoerbladen'!C248,0)</f>
        <v>0</v>
      </c>
      <c r="K17" s="201">
        <f>'Gegevens voor invoerbladen'!C248</f>
        <v>3</v>
      </c>
      <c r="L17" s="20"/>
      <c r="M17" s="4"/>
      <c r="N17" s="4"/>
    </row>
    <row r="18" spans="2:14" ht="60">
      <c r="B18" s="20"/>
      <c r="C18" s="22"/>
      <c r="D18" s="26"/>
      <c r="E18" s="75"/>
      <c r="F18" s="86" t="s">
        <v>225</v>
      </c>
      <c r="G18" s="36"/>
      <c r="H18" s="137"/>
      <c r="I18" s="113" t="b">
        <v>0</v>
      </c>
      <c r="J18" s="41">
        <f>IF(I18,'Gegevens voor invoerbladen'!C249,0)</f>
        <v>0</v>
      </c>
      <c r="K18" s="201">
        <f>'Gegevens voor invoerbladen'!C249</f>
        <v>3</v>
      </c>
      <c r="L18" s="20"/>
      <c r="M18" s="4"/>
      <c r="N18" s="4"/>
    </row>
    <row r="19" spans="2:14" ht="30">
      <c r="B19" s="20"/>
      <c r="C19" s="194">
        <v>23</v>
      </c>
      <c r="D19" s="274" t="s">
        <v>104</v>
      </c>
      <c r="E19" s="75"/>
      <c r="F19" s="86" t="s">
        <v>226</v>
      </c>
      <c r="G19" s="36"/>
      <c r="H19" s="137"/>
      <c r="I19" s="113" t="b">
        <v>0</v>
      </c>
      <c r="J19" s="41">
        <f>IF(I19,'Gegevens voor invoerbladen'!C253,0)</f>
        <v>0</v>
      </c>
      <c r="K19" s="201">
        <f>'Gegevens voor invoerbladen'!C253</f>
        <v>12</v>
      </c>
      <c r="L19" s="20"/>
      <c r="M19" s="4"/>
    </row>
    <row r="20" spans="2:14" ht="30">
      <c r="B20" s="20"/>
      <c r="C20" s="22"/>
      <c r="D20" s="26"/>
      <c r="E20" s="75"/>
      <c r="F20" s="86" t="s">
        <v>227</v>
      </c>
      <c r="G20" s="36"/>
      <c r="H20" s="137"/>
      <c r="I20" s="113" t="b">
        <v>0</v>
      </c>
      <c r="J20" s="41">
        <f>IF(I20,'Gegevens voor invoerbladen'!C254,0)</f>
        <v>0</v>
      </c>
      <c r="K20" s="201">
        <f>'Gegevens voor invoerbladen'!C254</f>
        <v>11</v>
      </c>
      <c r="L20" s="20"/>
      <c r="M20" s="4"/>
    </row>
    <row r="21" spans="2:14" ht="30">
      <c r="B21" s="20"/>
      <c r="C21" s="22"/>
      <c r="D21" s="26"/>
      <c r="E21" s="75"/>
      <c r="F21" s="86" t="s">
        <v>228</v>
      </c>
      <c r="G21" s="36"/>
      <c r="H21" s="137"/>
      <c r="I21" s="113" t="b">
        <v>0</v>
      </c>
      <c r="J21" s="41">
        <f>IF(I21,'Gegevens voor invoerbladen'!C255,0)</f>
        <v>0</v>
      </c>
      <c r="K21" s="201">
        <f>'Gegevens voor invoerbladen'!C255</f>
        <v>11</v>
      </c>
      <c r="L21" s="20"/>
      <c r="M21" s="4"/>
    </row>
    <row r="22" spans="2:14">
      <c r="B22" s="20"/>
      <c r="C22" s="194">
        <v>24</v>
      </c>
      <c r="D22" s="291" t="s">
        <v>35</v>
      </c>
      <c r="E22" s="75"/>
      <c r="F22" s="86" t="s">
        <v>229</v>
      </c>
      <c r="G22" s="36"/>
      <c r="H22" s="137"/>
      <c r="I22" s="113" t="b">
        <v>0</v>
      </c>
      <c r="J22" s="41">
        <f>IF(I22,'Gegevens voor invoerbladen'!C259,0)</f>
        <v>0</v>
      </c>
      <c r="K22" s="201">
        <f>'Gegevens voor invoerbladen'!C259</f>
        <v>3</v>
      </c>
      <c r="L22" s="20"/>
      <c r="M22" s="6"/>
    </row>
    <row r="23" spans="2:14">
      <c r="B23" s="20"/>
      <c r="C23" s="22"/>
      <c r="D23" s="292"/>
      <c r="E23" s="75"/>
      <c r="F23" s="86" t="s">
        <v>230</v>
      </c>
      <c r="G23" s="36"/>
      <c r="H23" s="137"/>
      <c r="I23" s="113" t="b">
        <v>0</v>
      </c>
      <c r="J23" s="41">
        <f>IF(I23,'Gegevens voor invoerbladen'!C260,0)</f>
        <v>0</v>
      </c>
      <c r="K23" s="201">
        <f>'Gegevens voor invoerbladen'!C260</f>
        <v>3</v>
      </c>
      <c r="L23" s="20"/>
      <c r="M23" s="6"/>
    </row>
    <row r="24" spans="2:14">
      <c r="B24" s="20"/>
      <c r="C24" s="22"/>
      <c r="D24" s="292"/>
      <c r="E24" s="75"/>
      <c r="F24" s="86" t="s">
        <v>231</v>
      </c>
      <c r="G24" s="36"/>
      <c r="H24" s="137"/>
      <c r="I24" s="113" t="b">
        <v>0</v>
      </c>
      <c r="J24" s="41">
        <f>IF(I24,'Gegevens voor invoerbladen'!C261,0)</f>
        <v>0</v>
      </c>
      <c r="K24" s="201">
        <f>'Gegevens voor invoerbladen'!C261</f>
        <v>3</v>
      </c>
      <c r="L24" s="20"/>
      <c r="M24" s="6"/>
    </row>
    <row r="25" spans="2:14">
      <c r="B25" s="20"/>
      <c r="C25" s="22"/>
      <c r="D25" s="26"/>
      <c r="E25" s="75"/>
      <c r="F25" s="86" t="s">
        <v>232</v>
      </c>
      <c r="G25" s="36"/>
      <c r="H25" s="137"/>
      <c r="I25" s="113" t="b">
        <v>0</v>
      </c>
      <c r="J25" s="41">
        <f>IF(I25,'Gegevens voor invoerbladen'!C262,0)</f>
        <v>0</v>
      </c>
      <c r="K25" s="201">
        <f>'Gegevens voor invoerbladen'!C262</f>
        <v>3</v>
      </c>
      <c r="L25" s="20"/>
      <c r="M25" s="6"/>
    </row>
    <row r="26" spans="2:14">
      <c r="B26" s="20"/>
      <c r="C26" s="22"/>
      <c r="D26" s="26"/>
      <c r="E26" s="75"/>
      <c r="F26" s="86" t="s">
        <v>233</v>
      </c>
      <c r="G26" s="36"/>
      <c r="H26" s="137"/>
      <c r="I26" s="113" t="b">
        <v>0</v>
      </c>
      <c r="J26" s="41">
        <f>IF(I26,'Gegevens voor invoerbladen'!C263,0)</f>
        <v>0</v>
      </c>
      <c r="K26" s="201">
        <f>'Gegevens voor invoerbladen'!C263</f>
        <v>3</v>
      </c>
      <c r="L26" s="20"/>
      <c r="M26" s="6"/>
    </row>
    <row r="27" spans="2:14">
      <c r="B27" s="20"/>
      <c r="C27" s="22"/>
      <c r="D27" s="26"/>
      <c r="E27" s="75"/>
      <c r="F27" s="86" t="s">
        <v>234</v>
      </c>
      <c r="G27" s="36"/>
      <c r="H27" s="137"/>
      <c r="I27" s="113" t="b">
        <v>0</v>
      </c>
      <c r="J27" s="41">
        <f>IF(I27,'Gegevens voor invoerbladen'!C264,0)</f>
        <v>0</v>
      </c>
      <c r="K27" s="201">
        <f>'Gegevens voor invoerbladen'!C264</f>
        <v>3</v>
      </c>
      <c r="L27" s="20"/>
      <c r="M27" s="6"/>
    </row>
    <row r="28" spans="2:14" ht="45">
      <c r="B28" s="20"/>
      <c r="C28" s="22"/>
      <c r="D28" s="26"/>
      <c r="E28" s="75"/>
      <c r="F28" s="86" t="s">
        <v>292</v>
      </c>
      <c r="G28" s="36"/>
      <c r="H28" s="137"/>
      <c r="I28" s="113" t="b">
        <v>0</v>
      </c>
      <c r="J28" s="41">
        <f>IF(I28,'Gegevens voor invoerbladen'!C265,0)</f>
        <v>0</v>
      </c>
      <c r="K28" s="201">
        <f>'Gegevens voor invoerbladen'!C265</f>
        <v>3</v>
      </c>
      <c r="L28" s="20"/>
      <c r="M28" s="6"/>
    </row>
    <row r="29" spans="2:14">
      <c r="B29" s="20"/>
      <c r="C29" s="22"/>
      <c r="D29" s="26"/>
      <c r="E29" s="75"/>
      <c r="F29" s="86" t="s">
        <v>235</v>
      </c>
      <c r="G29" s="36"/>
      <c r="H29" s="137"/>
      <c r="I29" s="113" t="b">
        <v>0</v>
      </c>
      <c r="J29" s="41">
        <f>IF(I29,'Gegevens voor invoerbladen'!C266,0)</f>
        <v>0</v>
      </c>
      <c r="K29" s="201">
        <f>'Gegevens voor invoerbladen'!C266</f>
        <v>3</v>
      </c>
      <c r="L29" s="20"/>
      <c r="M29" s="6"/>
    </row>
    <row r="30" spans="2:14">
      <c r="B30" s="20"/>
      <c r="C30" s="22"/>
      <c r="D30" s="26"/>
      <c r="E30" s="75"/>
      <c r="F30" s="86" t="s">
        <v>236</v>
      </c>
      <c r="G30" s="36"/>
      <c r="H30" s="137"/>
      <c r="I30" s="113" t="b">
        <v>0</v>
      </c>
      <c r="J30" s="41">
        <f>IF(I30,'Gegevens voor invoerbladen'!C267,0)</f>
        <v>0</v>
      </c>
      <c r="K30" s="201">
        <f>'Gegevens voor invoerbladen'!C267</f>
        <v>3</v>
      </c>
      <c r="L30" s="20"/>
      <c r="M30" s="6"/>
    </row>
    <row r="31" spans="2:14" ht="45">
      <c r="B31" s="20"/>
      <c r="C31" s="22"/>
      <c r="D31" s="26"/>
      <c r="E31" s="75"/>
      <c r="F31" s="86" t="s">
        <v>237</v>
      </c>
      <c r="G31" s="36"/>
      <c r="H31" s="137"/>
      <c r="I31" s="113" t="b">
        <v>0</v>
      </c>
      <c r="J31" s="41">
        <f>IF(I31,'Gegevens voor invoerbladen'!C268,0)</f>
        <v>0</v>
      </c>
      <c r="K31" s="201">
        <f>'Gegevens voor invoerbladen'!C268</f>
        <v>3</v>
      </c>
      <c r="L31" s="20"/>
      <c r="M31" s="6"/>
    </row>
    <row r="32" spans="2:14" ht="45">
      <c r="B32" s="20"/>
      <c r="C32" s="22"/>
      <c r="D32" s="26"/>
      <c r="E32" s="75"/>
      <c r="F32" s="86" t="s">
        <v>460</v>
      </c>
      <c r="G32" s="36"/>
      <c r="H32" s="137"/>
      <c r="I32" s="113" t="b">
        <v>0</v>
      </c>
      <c r="J32" s="41">
        <f>IF(I32,'Gegevens voor invoerbladen'!C269,0)</f>
        <v>0</v>
      </c>
      <c r="K32" s="201">
        <f>'Gegevens voor invoerbladen'!C269</f>
        <v>3</v>
      </c>
      <c r="L32" s="20"/>
      <c r="M32" s="6"/>
    </row>
    <row r="33" spans="2:13" ht="60">
      <c r="B33" s="20"/>
      <c r="C33" s="22"/>
      <c r="D33" s="26"/>
      <c r="E33" s="177"/>
      <c r="F33" s="165" t="s">
        <v>461</v>
      </c>
      <c r="G33" s="264" t="s">
        <v>105</v>
      </c>
      <c r="H33" s="236"/>
      <c r="I33" s="209" t="b">
        <v>0</v>
      </c>
      <c r="J33" s="203">
        <f>IF(I33,'Gegevens voor invoerbladen'!C270,0)</f>
        <v>0</v>
      </c>
      <c r="K33" s="204">
        <f>'Gegevens voor invoerbladen'!C270</f>
        <v>3</v>
      </c>
      <c r="L33" s="20"/>
      <c r="M33" s="6"/>
    </row>
    <row r="34" spans="2:13">
      <c r="B34" s="20"/>
      <c r="C34" s="191"/>
      <c r="D34" s="21"/>
      <c r="E34" s="20"/>
      <c r="F34" s="82"/>
      <c r="G34" s="40"/>
      <c r="H34" s="40"/>
      <c r="I34" s="40"/>
      <c r="J34" s="40"/>
      <c r="K34" s="40"/>
      <c r="L34" s="20"/>
    </row>
    <row r="1764" spans="9:9">
      <c r="I1764" s="17" t="b">
        <v>1</v>
      </c>
    </row>
  </sheetData>
  <sheetProtection algorithmName="SHA-512" hashValue="rwKsHVnaxvMRo15GU4SU6ew5sHCjV8cHwaM8xltL16Dtl8HB8Shd3dm+2/Dj8+h1ctobBP+9lSaUy4TfXRY4cg==" saltValue="bnC6rob3/ygMQNmKVJoVjA==" spinCount="100000" sheet="1" objects="1" scenarios="1"/>
  <mergeCells count="1">
    <mergeCell ref="D22:D24"/>
  </mergeCells>
  <hyperlinks>
    <hyperlink ref="G33" r:id="rId1" xr:uid="{00000000-0004-0000-0900-000000000000}"/>
    <hyperlink ref="G8" r:id="rId2" xr:uid="{FBE98ACB-7AB8-4F37-A5BC-E46F1F62BD55}"/>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13315" r:id="rId5" name="Check Box 3">
              <controlPr defaultSize="0" autoFill="0" autoLine="0" autoPict="0">
                <anchor moveWithCells="1">
                  <from>
                    <xdr:col>3</xdr:col>
                    <xdr:colOff>3867150</xdr:colOff>
                    <xdr:row>10</xdr:row>
                    <xdr:rowOff>19050</xdr:rowOff>
                  </from>
                  <to>
                    <xdr:col>5</xdr:col>
                    <xdr:colOff>0</xdr:colOff>
                    <xdr:row>10</xdr:row>
                    <xdr:rowOff>161925</xdr:rowOff>
                  </to>
                </anchor>
              </controlPr>
            </control>
          </mc:Choice>
        </mc:AlternateContent>
        <mc:AlternateContent xmlns:mc="http://schemas.openxmlformats.org/markup-compatibility/2006">
          <mc:Choice Requires="x14">
            <control shapeId="13372" r:id="rId6" name="Check Box 60">
              <controlPr defaultSize="0" autoFill="0" autoLine="0" autoPict="0">
                <anchor moveWithCells="1">
                  <from>
                    <xdr:col>3</xdr:col>
                    <xdr:colOff>3867150</xdr:colOff>
                    <xdr:row>7</xdr:row>
                    <xdr:rowOff>19050</xdr:rowOff>
                  </from>
                  <to>
                    <xdr:col>5</xdr:col>
                    <xdr:colOff>0</xdr:colOff>
                    <xdr:row>7</xdr:row>
                    <xdr:rowOff>161925</xdr:rowOff>
                  </to>
                </anchor>
              </controlPr>
            </control>
          </mc:Choice>
        </mc:AlternateContent>
        <mc:AlternateContent xmlns:mc="http://schemas.openxmlformats.org/markup-compatibility/2006">
          <mc:Choice Requires="x14">
            <control shapeId="13373" r:id="rId7" name="Check Box 61">
              <controlPr defaultSize="0" autoFill="0" autoLine="0" autoPict="0">
                <anchor moveWithCells="1">
                  <from>
                    <xdr:col>3</xdr:col>
                    <xdr:colOff>3867150</xdr:colOff>
                    <xdr:row>8</xdr:row>
                    <xdr:rowOff>19050</xdr:rowOff>
                  </from>
                  <to>
                    <xdr:col>5</xdr:col>
                    <xdr:colOff>0</xdr:colOff>
                    <xdr:row>8</xdr:row>
                    <xdr:rowOff>161925</xdr:rowOff>
                  </to>
                </anchor>
              </controlPr>
            </control>
          </mc:Choice>
        </mc:AlternateContent>
        <mc:AlternateContent xmlns:mc="http://schemas.openxmlformats.org/markup-compatibility/2006">
          <mc:Choice Requires="x14">
            <control shapeId="13374" r:id="rId8" name="Check Box 62">
              <controlPr defaultSize="0" autoFill="0" autoLine="0" autoPict="0">
                <anchor moveWithCells="1">
                  <from>
                    <xdr:col>3</xdr:col>
                    <xdr:colOff>3867150</xdr:colOff>
                    <xdr:row>9</xdr:row>
                    <xdr:rowOff>19050</xdr:rowOff>
                  </from>
                  <to>
                    <xdr:col>5</xdr:col>
                    <xdr:colOff>0</xdr:colOff>
                    <xdr:row>9</xdr:row>
                    <xdr:rowOff>161925</xdr:rowOff>
                  </to>
                </anchor>
              </controlPr>
            </control>
          </mc:Choice>
        </mc:AlternateContent>
        <mc:AlternateContent xmlns:mc="http://schemas.openxmlformats.org/markup-compatibility/2006">
          <mc:Choice Requires="x14">
            <control shapeId="13375" r:id="rId9" name="Check Box 63">
              <controlPr defaultSize="0" autoFill="0" autoLine="0" autoPict="0">
                <anchor moveWithCells="1">
                  <from>
                    <xdr:col>3</xdr:col>
                    <xdr:colOff>3867150</xdr:colOff>
                    <xdr:row>11</xdr:row>
                    <xdr:rowOff>19050</xdr:rowOff>
                  </from>
                  <to>
                    <xdr:col>5</xdr:col>
                    <xdr:colOff>0</xdr:colOff>
                    <xdr:row>11</xdr:row>
                    <xdr:rowOff>161925</xdr:rowOff>
                  </to>
                </anchor>
              </controlPr>
            </control>
          </mc:Choice>
        </mc:AlternateContent>
        <mc:AlternateContent xmlns:mc="http://schemas.openxmlformats.org/markup-compatibility/2006">
          <mc:Choice Requires="x14">
            <control shapeId="13376" r:id="rId10" name="Check Box 64">
              <controlPr defaultSize="0" autoFill="0" autoLine="0" autoPict="0">
                <anchor moveWithCells="1">
                  <from>
                    <xdr:col>3</xdr:col>
                    <xdr:colOff>3867150</xdr:colOff>
                    <xdr:row>12</xdr:row>
                    <xdr:rowOff>19050</xdr:rowOff>
                  </from>
                  <to>
                    <xdr:col>5</xdr:col>
                    <xdr:colOff>0</xdr:colOff>
                    <xdr:row>12</xdr:row>
                    <xdr:rowOff>161925</xdr:rowOff>
                  </to>
                </anchor>
              </controlPr>
            </control>
          </mc:Choice>
        </mc:AlternateContent>
        <mc:AlternateContent xmlns:mc="http://schemas.openxmlformats.org/markup-compatibility/2006">
          <mc:Choice Requires="x14">
            <control shapeId="13377" r:id="rId11" name="Check Box 65">
              <controlPr defaultSize="0" autoFill="0" autoLine="0" autoPict="0">
                <anchor moveWithCells="1">
                  <from>
                    <xdr:col>3</xdr:col>
                    <xdr:colOff>3867150</xdr:colOff>
                    <xdr:row>13</xdr:row>
                    <xdr:rowOff>19050</xdr:rowOff>
                  </from>
                  <to>
                    <xdr:col>5</xdr:col>
                    <xdr:colOff>0</xdr:colOff>
                    <xdr:row>13</xdr:row>
                    <xdr:rowOff>161925</xdr:rowOff>
                  </to>
                </anchor>
              </controlPr>
            </control>
          </mc:Choice>
        </mc:AlternateContent>
        <mc:AlternateContent xmlns:mc="http://schemas.openxmlformats.org/markup-compatibility/2006">
          <mc:Choice Requires="x14">
            <control shapeId="13378" r:id="rId12" name="Check Box 66">
              <controlPr defaultSize="0" autoFill="0" autoLine="0" autoPict="0">
                <anchor moveWithCells="1">
                  <from>
                    <xdr:col>3</xdr:col>
                    <xdr:colOff>3867150</xdr:colOff>
                    <xdr:row>14</xdr:row>
                    <xdr:rowOff>19050</xdr:rowOff>
                  </from>
                  <to>
                    <xdr:col>5</xdr:col>
                    <xdr:colOff>0</xdr:colOff>
                    <xdr:row>14</xdr:row>
                    <xdr:rowOff>161925</xdr:rowOff>
                  </to>
                </anchor>
              </controlPr>
            </control>
          </mc:Choice>
        </mc:AlternateContent>
        <mc:AlternateContent xmlns:mc="http://schemas.openxmlformats.org/markup-compatibility/2006">
          <mc:Choice Requires="x14">
            <control shapeId="13379" r:id="rId13" name="Check Box 67">
              <controlPr defaultSize="0" autoFill="0" autoLine="0" autoPict="0">
                <anchor moveWithCells="1">
                  <from>
                    <xdr:col>3</xdr:col>
                    <xdr:colOff>3867150</xdr:colOff>
                    <xdr:row>15</xdr:row>
                    <xdr:rowOff>19050</xdr:rowOff>
                  </from>
                  <to>
                    <xdr:col>5</xdr:col>
                    <xdr:colOff>0</xdr:colOff>
                    <xdr:row>15</xdr:row>
                    <xdr:rowOff>161925</xdr:rowOff>
                  </to>
                </anchor>
              </controlPr>
            </control>
          </mc:Choice>
        </mc:AlternateContent>
        <mc:AlternateContent xmlns:mc="http://schemas.openxmlformats.org/markup-compatibility/2006">
          <mc:Choice Requires="x14">
            <control shapeId="13380" r:id="rId14" name="Check Box 68">
              <controlPr defaultSize="0" autoFill="0" autoLine="0" autoPict="0">
                <anchor moveWithCells="1">
                  <from>
                    <xdr:col>3</xdr:col>
                    <xdr:colOff>3867150</xdr:colOff>
                    <xdr:row>16</xdr:row>
                    <xdr:rowOff>19050</xdr:rowOff>
                  </from>
                  <to>
                    <xdr:col>5</xdr:col>
                    <xdr:colOff>0</xdr:colOff>
                    <xdr:row>16</xdr:row>
                    <xdr:rowOff>161925</xdr:rowOff>
                  </to>
                </anchor>
              </controlPr>
            </control>
          </mc:Choice>
        </mc:AlternateContent>
        <mc:AlternateContent xmlns:mc="http://schemas.openxmlformats.org/markup-compatibility/2006">
          <mc:Choice Requires="x14">
            <control shapeId="13381" r:id="rId15" name="Check Box 69">
              <controlPr defaultSize="0" autoFill="0" autoLine="0" autoPict="0">
                <anchor moveWithCells="1">
                  <from>
                    <xdr:col>3</xdr:col>
                    <xdr:colOff>3867150</xdr:colOff>
                    <xdr:row>17</xdr:row>
                    <xdr:rowOff>19050</xdr:rowOff>
                  </from>
                  <to>
                    <xdr:col>5</xdr:col>
                    <xdr:colOff>0</xdr:colOff>
                    <xdr:row>17</xdr:row>
                    <xdr:rowOff>161925</xdr:rowOff>
                  </to>
                </anchor>
              </controlPr>
            </control>
          </mc:Choice>
        </mc:AlternateContent>
        <mc:AlternateContent xmlns:mc="http://schemas.openxmlformats.org/markup-compatibility/2006">
          <mc:Choice Requires="x14">
            <control shapeId="13385" r:id="rId16" name="Check Box 73">
              <controlPr defaultSize="0" autoFill="0" autoLine="0" autoPict="0">
                <anchor moveWithCells="1">
                  <from>
                    <xdr:col>3</xdr:col>
                    <xdr:colOff>3867150</xdr:colOff>
                    <xdr:row>18</xdr:row>
                    <xdr:rowOff>19050</xdr:rowOff>
                  </from>
                  <to>
                    <xdr:col>5</xdr:col>
                    <xdr:colOff>0</xdr:colOff>
                    <xdr:row>18</xdr:row>
                    <xdr:rowOff>161925</xdr:rowOff>
                  </to>
                </anchor>
              </controlPr>
            </control>
          </mc:Choice>
        </mc:AlternateContent>
        <mc:AlternateContent xmlns:mc="http://schemas.openxmlformats.org/markup-compatibility/2006">
          <mc:Choice Requires="x14">
            <control shapeId="13386" r:id="rId17" name="Check Box 74">
              <controlPr defaultSize="0" autoFill="0" autoLine="0" autoPict="0">
                <anchor moveWithCells="1">
                  <from>
                    <xdr:col>3</xdr:col>
                    <xdr:colOff>3867150</xdr:colOff>
                    <xdr:row>19</xdr:row>
                    <xdr:rowOff>19050</xdr:rowOff>
                  </from>
                  <to>
                    <xdr:col>5</xdr:col>
                    <xdr:colOff>0</xdr:colOff>
                    <xdr:row>19</xdr:row>
                    <xdr:rowOff>161925</xdr:rowOff>
                  </to>
                </anchor>
              </controlPr>
            </control>
          </mc:Choice>
        </mc:AlternateContent>
        <mc:AlternateContent xmlns:mc="http://schemas.openxmlformats.org/markup-compatibility/2006">
          <mc:Choice Requires="x14">
            <control shapeId="13387" r:id="rId18" name="Check Box 75">
              <controlPr defaultSize="0" autoFill="0" autoLine="0" autoPict="0">
                <anchor moveWithCells="1">
                  <from>
                    <xdr:col>3</xdr:col>
                    <xdr:colOff>3867150</xdr:colOff>
                    <xdr:row>20</xdr:row>
                    <xdr:rowOff>19050</xdr:rowOff>
                  </from>
                  <to>
                    <xdr:col>5</xdr:col>
                    <xdr:colOff>0</xdr:colOff>
                    <xdr:row>20</xdr:row>
                    <xdr:rowOff>161925</xdr:rowOff>
                  </to>
                </anchor>
              </controlPr>
            </control>
          </mc:Choice>
        </mc:AlternateContent>
        <mc:AlternateContent xmlns:mc="http://schemas.openxmlformats.org/markup-compatibility/2006">
          <mc:Choice Requires="x14">
            <control shapeId="13388" r:id="rId19" name="Check Box 76">
              <controlPr defaultSize="0" autoFill="0" autoLine="0" autoPict="0">
                <anchor moveWithCells="1">
                  <from>
                    <xdr:col>3</xdr:col>
                    <xdr:colOff>3867150</xdr:colOff>
                    <xdr:row>21</xdr:row>
                    <xdr:rowOff>19050</xdr:rowOff>
                  </from>
                  <to>
                    <xdr:col>5</xdr:col>
                    <xdr:colOff>0</xdr:colOff>
                    <xdr:row>21</xdr:row>
                    <xdr:rowOff>161925</xdr:rowOff>
                  </to>
                </anchor>
              </controlPr>
            </control>
          </mc:Choice>
        </mc:AlternateContent>
        <mc:AlternateContent xmlns:mc="http://schemas.openxmlformats.org/markup-compatibility/2006">
          <mc:Choice Requires="x14">
            <control shapeId="13389" r:id="rId20" name="Check Box 77">
              <controlPr defaultSize="0" autoFill="0" autoLine="0" autoPict="0">
                <anchor moveWithCells="1">
                  <from>
                    <xdr:col>3</xdr:col>
                    <xdr:colOff>3867150</xdr:colOff>
                    <xdr:row>22</xdr:row>
                    <xdr:rowOff>19050</xdr:rowOff>
                  </from>
                  <to>
                    <xdr:col>5</xdr:col>
                    <xdr:colOff>0</xdr:colOff>
                    <xdr:row>22</xdr:row>
                    <xdr:rowOff>161925</xdr:rowOff>
                  </to>
                </anchor>
              </controlPr>
            </control>
          </mc:Choice>
        </mc:AlternateContent>
        <mc:AlternateContent xmlns:mc="http://schemas.openxmlformats.org/markup-compatibility/2006">
          <mc:Choice Requires="x14">
            <control shapeId="13390" r:id="rId21" name="Check Box 78">
              <controlPr defaultSize="0" autoFill="0" autoLine="0" autoPict="0">
                <anchor moveWithCells="1">
                  <from>
                    <xdr:col>3</xdr:col>
                    <xdr:colOff>3867150</xdr:colOff>
                    <xdr:row>23</xdr:row>
                    <xdr:rowOff>19050</xdr:rowOff>
                  </from>
                  <to>
                    <xdr:col>5</xdr:col>
                    <xdr:colOff>0</xdr:colOff>
                    <xdr:row>23</xdr:row>
                    <xdr:rowOff>161925</xdr:rowOff>
                  </to>
                </anchor>
              </controlPr>
            </control>
          </mc:Choice>
        </mc:AlternateContent>
        <mc:AlternateContent xmlns:mc="http://schemas.openxmlformats.org/markup-compatibility/2006">
          <mc:Choice Requires="x14">
            <control shapeId="13391" r:id="rId22" name="Check Box 79">
              <controlPr defaultSize="0" autoFill="0" autoLine="0" autoPict="0">
                <anchor moveWithCells="1">
                  <from>
                    <xdr:col>3</xdr:col>
                    <xdr:colOff>3867150</xdr:colOff>
                    <xdr:row>24</xdr:row>
                    <xdr:rowOff>19050</xdr:rowOff>
                  </from>
                  <to>
                    <xdr:col>5</xdr:col>
                    <xdr:colOff>0</xdr:colOff>
                    <xdr:row>24</xdr:row>
                    <xdr:rowOff>161925</xdr:rowOff>
                  </to>
                </anchor>
              </controlPr>
            </control>
          </mc:Choice>
        </mc:AlternateContent>
        <mc:AlternateContent xmlns:mc="http://schemas.openxmlformats.org/markup-compatibility/2006">
          <mc:Choice Requires="x14">
            <control shapeId="13392" r:id="rId23" name="Check Box 80">
              <controlPr defaultSize="0" autoFill="0" autoLine="0" autoPict="0">
                <anchor moveWithCells="1">
                  <from>
                    <xdr:col>3</xdr:col>
                    <xdr:colOff>3867150</xdr:colOff>
                    <xdr:row>25</xdr:row>
                    <xdr:rowOff>19050</xdr:rowOff>
                  </from>
                  <to>
                    <xdr:col>5</xdr:col>
                    <xdr:colOff>0</xdr:colOff>
                    <xdr:row>25</xdr:row>
                    <xdr:rowOff>161925</xdr:rowOff>
                  </to>
                </anchor>
              </controlPr>
            </control>
          </mc:Choice>
        </mc:AlternateContent>
        <mc:AlternateContent xmlns:mc="http://schemas.openxmlformats.org/markup-compatibility/2006">
          <mc:Choice Requires="x14">
            <control shapeId="13393" r:id="rId24" name="Check Box 81">
              <controlPr defaultSize="0" autoFill="0" autoLine="0" autoPict="0">
                <anchor moveWithCells="1">
                  <from>
                    <xdr:col>3</xdr:col>
                    <xdr:colOff>3867150</xdr:colOff>
                    <xdr:row>26</xdr:row>
                    <xdr:rowOff>19050</xdr:rowOff>
                  </from>
                  <to>
                    <xdr:col>5</xdr:col>
                    <xdr:colOff>0</xdr:colOff>
                    <xdr:row>26</xdr:row>
                    <xdr:rowOff>161925</xdr:rowOff>
                  </to>
                </anchor>
              </controlPr>
            </control>
          </mc:Choice>
        </mc:AlternateContent>
        <mc:AlternateContent xmlns:mc="http://schemas.openxmlformats.org/markup-compatibility/2006">
          <mc:Choice Requires="x14">
            <control shapeId="13394" r:id="rId25" name="Check Box 82">
              <controlPr defaultSize="0" autoFill="0" autoLine="0" autoPict="0">
                <anchor moveWithCells="1">
                  <from>
                    <xdr:col>3</xdr:col>
                    <xdr:colOff>3867150</xdr:colOff>
                    <xdr:row>27</xdr:row>
                    <xdr:rowOff>19050</xdr:rowOff>
                  </from>
                  <to>
                    <xdr:col>5</xdr:col>
                    <xdr:colOff>0</xdr:colOff>
                    <xdr:row>27</xdr:row>
                    <xdr:rowOff>161925</xdr:rowOff>
                  </to>
                </anchor>
              </controlPr>
            </control>
          </mc:Choice>
        </mc:AlternateContent>
        <mc:AlternateContent xmlns:mc="http://schemas.openxmlformats.org/markup-compatibility/2006">
          <mc:Choice Requires="x14">
            <control shapeId="13395" r:id="rId26" name="Check Box 83">
              <controlPr defaultSize="0" autoFill="0" autoLine="0" autoPict="0">
                <anchor moveWithCells="1">
                  <from>
                    <xdr:col>3</xdr:col>
                    <xdr:colOff>3867150</xdr:colOff>
                    <xdr:row>28</xdr:row>
                    <xdr:rowOff>19050</xdr:rowOff>
                  </from>
                  <to>
                    <xdr:col>5</xdr:col>
                    <xdr:colOff>0</xdr:colOff>
                    <xdr:row>28</xdr:row>
                    <xdr:rowOff>161925</xdr:rowOff>
                  </to>
                </anchor>
              </controlPr>
            </control>
          </mc:Choice>
        </mc:AlternateContent>
        <mc:AlternateContent xmlns:mc="http://schemas.openxmlformats.org/markup-compatibility/2006">
          <mc:Choice Requires="x14">
            <control shapeId="13396" r:id="rId27" name="Check Box 84">
              <controlPr defaultSize="0" autoFill="0" autoLine="0" autoPict="0">
                <anchor moveWithCells="1">
                  <from>
                    <xdr:col>3</xdr:col>
                    <xdr:colOff>3867150</xdr:colOff>
                    <xdr:row>29</xdr:row>
                    <xdr:rowOff>19050</xdr:rowOff>
                  </from>
                  <to>
                    <xdr:col>5</xdr:col>
                    <xdr:colOff>0</xdr:colOff>
                    <xdr:row>29</xdr:row>
                    <xdr:rowOff>161925</xdr:rowOff>
                  </to>
                </anchor>
              </controlPr>
            </control>
          </mc:Choice>
        </mc:AlternateContent>
        <mc:AlternateContent xmlns:mc="http://schemas.openxmlformats.org/markup-compatibility/2006">
          <mc:Choice Requires="x14">
            <control shapeId="13397" r:id="rId28" name="Check Box 85">
              <controlPr defaultSize="0" autoFill="0" autoLine="0" autoPict="0">
                <anchor moveWithCells="1">
                  <from>
                    <xdr:col>3</xdr:col>
                    <xdr:colOff>3867150</xdr:colOff>
                    <xdr:row>30</xdr:row>
                    <xdr:rowOff>19050</xdr:rowOff>
                  </from>
                  <to>
                    <xdr:col>5</xdr:col>
                    <xdr:colOff>0</xdr:colOff>
                    <xdr:row>30</xdr:row>
                    <xdr:rowOff>161925</xdr:rowOff>
                  </to>
                </anchor>
              </controlPr>
            </control>
          </mc:Choice>
        </mc:AlternateContent>
        <mc:AlternateContent xmlns:mc="http://schemas.openxmlformats.org/markup-compatibility/2006">
          <mc:Choice Requires="x14">
            <control shapeId="13398" r:id="rId29" name="Check Box 86">
              <controlPr defaultSize="0" autoFill="0" autoLine="0" autoPict="0">
                <anchor moveWithCells="1">
                  <from>
                    <xdr:col>3</xdr:col>
                    <xdr:colOff>3867150</xdr:colOff>
                    <xdr:row>31</xdr:row>
                    <xdr:rowOff>19050</xdr:rowOff>
                  </from>
                  <to>
                    <xdr:col>5</xdr:col>
                    <xdr:colOff>0</xdr:colOff>
                    <xdr:row>31</xdr:row>
                    <xdr:rowOff>161925</xdr:rowOff>
                  </to>
                </anchor>
              </controlPr>
            </control>
          </mc:Choice>
        </mc:AlternateContent>
        <mc:AlternateContent xmlns:mc="http://schemas.openxmlformats.org/markup-compatibility/2006">
          <mc:Choice Requires="x14">
            <control shapeId="13399" r:id="rId30" name="Check Box 87">
              <controlPr defaultSize="0" autoFill="0" autoLine="0" autoPict="0">
                <anchor moveWithCells="1">
                  <from>
                    <xdr:col>3</xdr:col>
                    <xdr:colOff>3867150</xdr:colOff>
                    <xdr:row>32</xdr:row>
                    <xdr:rowOff>19050</xdr:rowOff>
                  </from>
                  <to>
                    <xdr:col>5</xdr:col>
                    <xdr:colOff>0</xdr:colOff>
                    <xdr:row>32</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2"/>
  <dimension ref="A1:L272"/>
  <sheetViews>
    <sheetView showGridLines="0" showRowColHeaders="0" topLeftCell="A233" zoomScale="85" zoomScaleNormal="85" workbookViewId="0">
      <selection activeCell="G246" sqref="G246"/>
    </sheetView>
  </sheetViews>
  <sheetFormatPr defaultColWidth="12.28515625" defaultRowHeight="15"/>
  <cols>
    <col min="2" max="2" width="12" customWidth="1"/>
    <col min="3" max="3" width="7" customWidth="1"/>
  </cols>
  <sheetData>
    <row r="1" spans="1:4" s="14" customFormat="1" ht="23.25">
      <c r="A1" s="14" t="s">
        <v>69</v>
      </c>
    </row>
    <row r="2" spans="1:4" s="14" customFormat="1" ht="23.25">
      <c r="A2" s="14" t="s">
        <v>70</v>
      </c>
    </row>
    <row r="3" spans="1:4" s="14" customFormat="1" ht="23.25"/>
    <row r="4" spans="1:4" s="14" customFormat="1" ht="23.25">
      <c r="A4" s="14" t="s">
        <v>83</v>
      </c>
    </row>
    <row r="5" spans="1:4" s="14" customFormat="1" ht="15" customHeight="1">
      <c r="A5" t="s">
        <v>84</v>
      </c>
      <c r="B5" t="s">
        <v>86</v>
      </c>
    </row>
    <row r="6" spans="1:4" s="14" customFormat="1" ht="15" customHeight="1">
      <c r="A6" t="s">
        <v>85</v>
      </c>
      <c r="B6" t="s">
        <v>87</v>
      </c>
    </row>
    <row r="7" spans="1:4" s="14" customFormat="1" ht="15" customHeight="1">
      <c r="A7" t="s">
        <v>88</v>
      </c>
      <c r="B7" s="30" t="s">
        <v>89</v>
      </c>
    </row>
    <row r="8" spans="1:4" s="14" customFormat="1" ht="15" customHeight="1">
      <c r="A8"/>
      <c r="B8" s="30"/>
      <c r="C8" s="30"/>
    </row>
    <row r="9" spans="1:4" s="14" customFormat="1" ht="15" customHeight="1">
      <c r="A9"/>
      <c r="B9" s="30"/>
      <c r="C9" s="30"/>
    </row>
    <row r="10" spans="1:4" s="14" customFormat="1" ht="15" customHeight="1">
      <c r="A10"/>
      <c r="B10" s="30"/>
      <c r="C10" s="30"/>
      <c r="D10" s="14" t="s">
        <v>195</v>
      </c>
    </row>
    <row r="11" spans="1:4" s="14" customFormat="1" ht="15" customHeight="1">
      <c r="A11"/>
      <c r="B11" s="30"/>
      <c r="C11" s="30"/>
    </row>
    <row r="12" spans="1:4" s="14" customFormat="1" ht="15" customHeight="1">
      <c r="A12" t="s">
        <v>196</v>
      </c>
      <c r="B12" s="30"/>
      <c r="C12" s="30"/>
      <c r="D12" s="229" t="s">
        <v>178</v>
      </c>
    </row>
    <row r="13" spans="1:4" s="14" customFormat="1" ht="15" customHeight="1">
      <c r="A13"/>
      <c r="B13" s="30"/>
      <c r="C13" s="30"/>
      <c r="D13" s="229" t="s">
        <v>179</v>
      </c>
    </row>
    <row r="14" spans="1:4" s="14" customFormat="1" ht="15" customHeight="1">
      <c r="A14"/>
      <c r="B14" s="30"/>
      <c r="C14" s="30"/>
      <c r="D14" s="229" t="s">
        <v>183</v>
      </c>
    </row>
    <row r="15" spans="1:4" s="14" customFormat="1" ht="15" customHeight="1">
      <c r="A15"/>
      <c r="B15" s="30"/>
      <c r="C15" s="30"/>
      <c r="D15" s="229" t="s">
        <v>180</v>
      </c>
    </row>
    <row r="16" spans="1:4" s="14" customFormat="1" ht="15" customHeight="1">
      <c r="A16"/>
      <c r="B16" s="30"/>
      <c r="C16" s="30"/>
      <c r="D16" s="229" t="s">
        <v>181</v>
      </c>
    </row>
    <row r="17" spans="1:9" s="14" customFormat="1" ht="15" customHeight="1">
      <c r="D17" s="229" t="s">
        <v>182</v>
      </c>
    </row>
    <row r="18" spans="1:9" s="14" customFormat="1" ht="15" customHeight="1">
      <c r="D18"/>
      <c r="G18" t="s">
        <v>199</v>
      </c>
      <c r="I18" t="s">
        <v>207</v>
      </c>
    </row>
    <row r="19" spans="1:9" s="14" customFormat="1" ht="15" customHeight="1">
      <c r="A19" t="s">
        <v>200</v>
      </c>
      <c r="D19" t="s">
        <v>205</v>
      </c>
      <c r="G19">
        <v>2.8210000000000002</v>
      </c>
      <c r="I19" s="110" t="s">
        <v>208</v>
      </c>
    </row>
    <row r="20" spans="1:9" s="14" customFormat="1" ht="15" customHeight="1">
      <c r="D20" t="s">
        <v>206</v>
      </c>
      <c r="G20">
        <v>3.2559999999999998</v>
      </c>
      <c r="I20" s="110" t="s">
        <v>209</v>
      </c>
    </row>
    <row r="21" spans="1:9" s="14" customFormat="1" ht="15" customHeight="1">
      <c r="D21" t="s">
        <v>201</v>
      </c>
      <c r="G21">
        <v>2.8439999999999999</v>
      </c>
    </row>
    <row r="22" spans="1:9" s="14" customFormat="1" ht="15" customHeight="1">
      <c r="D22" t="s">
        <v>202</v>
      </c>
      <c r="G22">
        <v>1.9</v>
      </c>
    </row>
    <row r="23" spans="1:9" s="14" customFormat="1" ht="15" customHeight="1">
      <c r="D23" t="s">
        <v>203</v>
      </c>
      <c r="G23">
        <v>0.35</v>
      </c>
    </row>
    <row r="24" spans="1:9" s="14" customFormat="1" ht="15" customHeight="1">
      <c r="D24" t="s">
        <v>204</v>
      </c>
      <c r="G24">
        <v>1.8</v>
      </c>
    </row>
    <row r="25" spans="1:9" s="14" customFormat="1" ht="15" customHeight="1">
      <c r="D25"/>
    </row>
    <row r="26" spans="1:9" s="14" customFormat="1" ht="15" customHeight="1">
      <c r="D26"/>
    </row>
    <row r="27" spans="1:9" s="14" customFormat="1" ht="15" customHeight="1">
      <c r="D27" s="230" t="s">
        <v>0</v>
      </c>
    </row>
    <row r="28" spans="1:9">
      <c r="D28" s="1"/>
    </row>
    <row r="29" spans="1:9">
      <c r="A29" s="13" t="s">
        <v>72</v>
      </c>
      <c r="B29" s="13" t="s">
        <v>68</v>
      </c>
      <c r="C29" s="13" t="s">
        <v>41</v>
      </c>
      <c r="D29" s="2" t="s">
        <v>1</v>
      </c>
    </row>
    <row r="30" spans="1:9">
      <c r="A30" s="13">
        <v>1</v>
      </c>
      <c r="B30" s="13" t="s">
        <v>78</v>
      </c>
      <c r="C30" s="13"/>
      <c r="D30" s="3" t="s">
        <v>2</v>
      </c>
    </row>
    <row r="31" spans="1:9">
      <c r="A31" s="13"/>
      <c r="B31" s="13"/>
      <c r="C31" s="13"/>
      <c r="D31" s="1"/>
    </row>
    <row r="32" spans="1:9">
      <c r="A32" s="13"/>
      <c r="B32" s="13"/>
      <c r="C32" s="13"/>
      <c r="D32" s="2" t="s">
        <v>3</v>
      </c>
      <c r="I32" t="s">
        <v>199</v>
      </c>
    </row>
    <row r="33" spans="1:9">
      <c r="A33" s="13">
        <v>2</v>
      </c>
      <c r="B33" s="13">
        <v>1</v>
      </c>
      <c r="C33" s="13">
        <v>0</v>
      </c>
      <c r="D33" s="231" t="s">
        <v>412</v>
      </c>
      <c r="I33">
        <v>0.53600000000000003</v>
      </c>
    </row>
    <row r="34" spans="1:9">
      <c r="A34" s="13"/>
      <c r="B34" s="13">
        <v>2</v>
      </c>
      <c r="C34" s="13">
        <v>4</v>
      </c>
      <c r="D34" s="231" t="s">
        <v>413</v>
      </c>
      <c r="I34">
        <v>0.33</v>
      </c>
    </row>
    <row r="35" spans="1:9">
      <c r="A35" s="13"/>
      <c r="B35" s="13">
        <v>3</v>
      </c>
      <c r="C35" s="13">
        <v>8</v>
      </c>
      <c r="D35" s="231" t="s">
        <v>415</v>
      </c>
      <c r="I35">
        <v>0.22</v>
      </c>
    </row>
    <row r="36" spans="1:9">
      <c r="A36" s="13"/>
      <c r="B36" s="13">
        <v>4</v>
      </c>
      <c r="C36" s="13">
        <v>12</v>
      </c>
      <c r="D36" s="231" t="s">
        <v>414</v>
      </c>
      <c r="I36">
        <v>0.01</v>
      </c>
    </row>
    <row r="37" spans="1:9">
      <c r="A37" s="13"/>
      <c r="B37" s="13"/>
      <c r="C37" s="13"/>
      <c r="D37" s="1"/>
    </row>
    <row r="38" spans="1:9">
      <c r="A38" s="13"/>
      <c r="B38" s="13"/>
      <c r="C38" s="13"/>
      <c r="D38" s="5" t="s">
        <v>4</v>
      </c>
    </row>
    <row r="39" spans="1:9">
      <c r="A39" s="13">
        <v>3</v>
      </c>
      <c r="B39" s="13">
        <v>1</v>
      </c>
      <c r="C39" s="13">
        <v>0</v>
      </c>
      <c r="D39" s="231" t="s">
        <v>416</v>
      </c>
    </row>
    <row r="40" spans="1:9">
      <c r="A40" s="13"/>
      <c r="B40" s="13">
        <v>2</v>
      </c>
      <c r="C40" s="13">
        <v>4</v>
      </c>
      <c r="D40" s="231" t="s">
        <v>417</v>
      </c>
    </row>
    <row r="41" spans="1:9">
      <c r="A41" s="13"/>
      <c r="B41" s="13">
        <v>3</v>
      </c>
      <c r="C41" s="13">
        <v>8</v>
      </c>
      <c r="D41" s="231" t="s">
        <v>418</v>
      </c>
    </row>
    <row r="42" spans="1:9">
      <c r="A42" s="13"/>
      <c r="B42" s="13">
        <v>4</v>
      </c>
      <c r="C42" s="13">
        <v>12</v>
      </c>
      <c r="D42" s="231" t="s">
        <v>419</v>
      </c>
    </row>
    <row r="43" spans="1:9">
      <c r="A43" s="13"/>
      <c r="B43" s="13"/>
      <c r="C43" s="13"/>
      <c r="D43" s="1"/>
    </row>
    <row r="44" spans="1:9">
      <c r="A44" s="13"/>
      <c r="B44" s="13"/>
      <c r="C44" s="13"/>
      <c r="D44" s="5" t="s">
        <v>4</v>
      </c>
    </row>
    <row r="45" spans="1:9">
      <c r="A45" s="13">
        <v>4</v>
      </c>
      <c r="B45" s="13">
        <v>1</v>
      </c>
      <c r="C45" s="13">
        <v>0</v>
      </c>
      <c r="D45" s="231" t="s">
        <v>420</v>
      </c>
    </row>
    <row r="46" spans="1:9">
      <c r="A46" s="13"/>
      <c r="B46" s="13">
        <v>2</v>
      </c>
      <c r="C46" s="13">
        <v>7</v>
      </c>
      <c r="D46" s="231" t="s">
        <v>421</v>
      </c>
    </row>
    <row r="47" spans="1:9">
      <c r="A47" s="13"/>
      <c r="B47" s="13">
        <v>3</v>
      </c>
      <c r="C47" s="13">
        <v>7</v>
      </c>
      <c r="D47" s="231" t="s">
        <v>423</v>
      </c>
    </row>
    <row r="48" spans="1:9">
      <c r="A48" s="13"/>
      <c r="B48" s="13">
        <v>4</v>
      </c>
      <c r="C48" s="13">
        <v>14</v>
      </c>
      <c r="D48" s="231" t="s">
        <v>422</v>
      </c>
    </row>
    <row r="49" spans="1:4">
      <c r="A49" s="13"/>
      <c r="B49" s="13">
        <v>5</v>
      </c>
      <c r="C49" s="13">
        <v>3</v>
      </c>
      <c r="D49" s="231" t="s">
        <v>424</v>
      </c>
    </row>
    <row r="50" spans="1:4">
      <c r="A50" s="13"/>
      <c r="B50" s="13">
        <v>6</v>
      </c>
      <c r="C50" s="13">
        <v>14</v>
      </c>
      <c r="D50" s="231" t="s">
        <v>425</v>
      </c>
    </row>
    <row r="51" spans="1:4">
      <c r="A51" s="13"/>
      <c r="B51" s="13">
        <v>7</v>
      </c>
      <c r="C51" s="13">
        <v>10</v>
      </c>
      <c r="D51" s="247" t="s">
        <v>426</v>
      </c>
    </row>
    <row r="52" spans="1:4">
      <c r="A52" s="13"/>
      <c r="B52" s="13">
        <v>8</v>
      </c>
      <c r="C52" s="13" t="s">
        <v>67</v>
      </c>
      <c r="D52" s="247" t="s">
        <v>396</v>
      </c>
    </row>
    <row r="53" spans="1:4">
      <c r="A53" s="13"/>
      <c r="B53" s="13"/>
      <c r="C53" s="13"/>
      <c r="D53" s="1"/>
    </row>
    <row r="54" spans="1:4">
      <c r="A54" s="13"/>
      <c r="B54" s="13"/>
      <c r="C54" s="13"/>
      <c r="D54" s="2" t="s">
        <v>5</v>
      </c>
    </row>
    <row r="55" spans="1:4">
      <c r="A55" s="13">
        <v>5</v>
      </c>
      <c r="B55" s="13" t="s">
        <v>71</v>
      </c>
      <c r="C55" s="13">
        <v>3</v>
      </c>
      <c r="D55" s="231" t="s">
        <v>295</v>
      </c>
    </row>
    <row r="56" spans="1:4">
      <c r="A56" s="13"/>
      <c r="B56" s="13" t="s">
        <v>71</v>
      </c>
      <c r="C56" s="13">
        <v>3</v>
      </c>
      <c r="D56" s="231" t="s">
        <v>296</v>
      </c>
    </row>
    <row r="57" spans="1:4">
      <c r="A57" s="13"/>
      <c r="B57" s="13" t="s">
        <v>71</v>
      </c>
      <c r="C57" s="13">
        <v>3</v>
      </c>
      <c r="D57" s="231" t="s">
        <v>297</v>
      </c>
    </row>
    <row r="58" spans="1:4">
      <c r="A58" s="13"/>
      <c r="B58" s="13" t="s">
        <v>71</v>
      </c>
      <c r="C58" s="13">
        <v>3</v>
      </c>
      <c r="D58" s="231" t="s">
        <v>298</v>
      </c>
    </row>
    <row r="59" spans="1:4">
      <c r="A59" s="13"/>
      <c r="B59" s="13"/>
      <c r="C59" s="13"/>
      <c r="D59" s="1"/>
    </row>
    <row r="60" spans="1:4">
      <c r="A60" s="13"/>
      <c r="B60" s="13"/>
      <c r="C60" s="13"/>
      <c r="D60" s="2" t="s">
        <v>6</v>
      </c>
    </row>
    <row r="61" spans="1:4">
      <c r="A61" s="13">
        <v>6</v>
      </c>
      <c r="B61" s="13">
        <v>1</v>
      </c>
      <c r="C61" s="13">
        <v>0</v>
      </c>
      <c r="D61" s="231" t="s">
        <v>427</v>
      </c>
    </row>
    <row r="62" spans="1:4">
      <c r="A62" s="13"/>
      <c r="B62" s="13">
        <v>2</v>
      </c>
      <c r="C62" s="13">
        <v>3</v>
      </c>
      <c r="D62" s="231" t="s">
        <v>428</v>
      </c>
    </row>
    <row r="63" spans="1:4">
      <c r="A63" s="13"/>
      <c r="B63" s="13">
        <v>3</v>
      </c>
      <c r="C63" s="13">
        <v>9</v>
      </c>
      <c r="D63" s="231" t="s">
        <v>429</v>
      </c>
    </row>
    <row r="64" spans="1:4">
      <c r="A64" s="13"/>
      <c r="B64" s="13">
        <v>4</v>
      </c>
      <c r="C64" s="13">
        <v>13</v>
      </c>
      <c r="D64" s="231" t="s">
        <v>430</v>
      </c>
    </row>
    <row r="65" spans="1:4">
      <c r="A65" s="13"/>
      <c r="B65" s="13">
        <v>5</v>
      </c>
      <c r="C65" s="13">
        <v>13</v>
      </c>
      <c r="D65" s="231" t="s">
        <v>431</v>
      </c>
    </row>
    <row r="66" spans="1:4">
      <c r="A66" s="13"/>
      <c r="B66" s="13"/>
      <c r="C66" s="13"/>
      <c r="D66" s="1"/>
    </row>
    <row r="67" spans="1:4">
      <c r="A67" s="13"/>
      <c r="B67" s="13"/>
      <c r="C67" s="13"/>
      <c r="D67" s="2" t="s">
        <v>7</v>
      </c>
    </row>
    <row r="68" spans="1:4">
      <c r="A68" s="13">
        <v>7</v>
      </c>
      <c r="B68" s="13" t="s">
        <v>71</v>
      </c>
      <c r="C68" s="13">
        <v>5</v>
      </c>
      <c r="D68" s="231" t="s">
        <v>432</v>
      </c>
    </row>
    <row r="69" spans="1:4">
      <c r="A69" s="13"/>
      <c r="B69" s="13" t="s">
        <v>71</v>
      </c>
      <c r="C69" s="13">
        <v>5</v>
      </c>
      <c r="D69" s="231" t="s">
        <v>434</v>
      </c>
    </row>
    <row r="70" spans="1:4">
      <c r="A70" s="13"/>
      <c r="B70" s="13" t="s">
        <v>71</v>
      </c>
      <c r="C70" s="13">
        <v>5</v>
      </c>
      <c r="D70" s="231" t="s">
        <v>433</v>
      </c>
    </row>
    <row r="71" spans="1:4">
      <c r="A71" s="13"/>
      <c r="B71" s="13" t="s">
        <v>71</v>
      </c>
      <c r="C71" s="13">
        <v>5</v>
      </c>
      <c r="D71" s="231" t="s">
        <v>435</v>
      </c>
    </row>
    <row r="72" spans="1:4">
      <c r="A72" s="13"/>
      <c r="B72" s="13" t="s">
        <v>71</v>
      </c>
      <c r="C72" s="13">
        <v>5</v>
      </c>
      <c r="D72" s="231" t="s">
        <v>436</v>
      </c>
    </row>
    <row r="73" spans="1:4">
      <c r="A73" s="13"/>
      <c r="B73" s="13" t="s">
        <v>71</v>
      </c>
      <c r="C73" s="13">
        <v>5</v>
      </c>
      <c r="D73" s="231" t="s">
        <v>112</v>
      </c>
    </row>
    <row r="74" spans="1:4">
      <c r="A74" s="13"/>
      <c r="B74" s="13" t="s">
        <v>71</v>
      </c>
      <c r="C74" s="13">
        <v>5</v>
      </c>
      <c r="D74" s="231" t="s">
        <v>113</v>
      </c>
    </row>
    <row r="75" spans="1:4">
      <c r="A75" s="13"/>
      <c r="B75" s="13" t="s">
        <v>71</v>
      </c>
      <c r="C75" s="13">
        <v>5</v>
      </c>
      <c r="D75" s="231" t="s">
        <v>114</v>
      </c>
    </row>
    <row r="76" spans="1:4">
      <c r="A76" s="13"/>
      <c r="B76" s="13" t="s">
        <v>71</v>
      </c>
      <c r="C76" s="13">
        <v>5</v>
      </c>
      <c r="D76" s="231" t="s">
        <v>115</v>
      </c>
    </row>
    <row r="77" spans="1:4">
      <c r="A77" s="13"/>
      <c r="B77" s="13" t="s">
        <v>71</v>
      </c>
      <c r="C77" s="13">
        <v>5</v>
      </c>
      <c r="D77" s="247" t="s">
        <v>240</v>
      </c>
    </row>
    <row r="78" spans="1:4">
      <c r="A78" s="13"/>
      <c r="B78" s="13" t="s">
        <v>71</v>
      </c>
      <c r="C78" s="13">
        <v>5</v>
      </c>
      <c r="D78" s="247" t="s">
        <v>116</v>
      </c>
    </row>
    <row r="79" spans="1:4">
      <c r="A79" s="13"/>
      <c r="B79" s="13" t="s">
        <v>71</v>
      </c>
      <c r="C79" s="13">
        <v>5</v>
      </c>
      <c r="D79" s="247" t="s">
        <v>117</v>
      </c>
    </row>
    <row r="80" spans="1:4">
      <c r="A80" s="13"/>
      <c r="B80" s="13" t="s">
        <v>71</v>
      </c>
      <c r="C80" s="13">
        <v>5</v>
      </c>
      <c r="D80" s="247" t="s">
        <v>437</v>
      </c>
    </row>
    <row r="81" spans="1:9">
      <c r="A81" s="13"/>
      <c r="B81" s="13" t="s">
        <v>71</v>
      </c>
      <c r="C81" s="13">
        <v>5</v>
      </c>
      <c r="D81" s="247" t="s">
        <v>438</v>
      </c>
    </row>
    <row r="82" spans="1:9">
      <c r="A82" s="13"/>
      <c r="B82" s="13"/>
      <c r="C82" s="13"/>
      <c r="D82" s="8"/>
      <c r="I82" s="7"/>
    </row>
    <row r="83" spans="1:9">
      <c r="A83" s="13"/>
      <c r="B83" s="13"/>
      <c r="C83" s="13"/>
      <c r="D83" s="2" t="s">
        <v>8</v>
      </c>
    </row>
    <row r="84" spans="1:9">
      <c r="A84" s="13">
        <v>8</v>
      </c>
      <c r="B84" s="13">
        <v>1</v>
      </c>
      <c r="C84" s="13">
        <v>0</v>
      </c>
      <c r="D84" s="231" t="s">
        <v>439</v>
      </c>
    </row>
    <row r="85" spans="1:9">
      <c r="A85" s="13"/>
      <c r="B85" s="13">
        <v>2</v>
      </c>
      <c r="C85" s="13">
        <v>10</v>
      </c>
      <c r="D85" s="231" t="s">
        <v>440</v>
      </c>
    </row>
    <row r="86" spans="1:9">
      <c r="A86" s="13"/>
      <c r="B86" s="13">
        <v>3</v>
      </c>
      <c r="C86" s="13">
        <v>9</v>
      </c>
      <c r="D86" s="231" t="s">
        <v>441</v>
      </c>
    </row>
    <row r="87" spans="1:9">
      <c r="A87" s="13"/>
      <c r="B87" s="13">
        <v>4</v>
      </c>
      <c r="C87" s="13">
        <v>8</v>
      </c>
      <c r="D87" s="231" t="s">
        <v>442</v>
      </c>
    </row>
    <row r="88" spans="1:9">
      <c r="A88" s="13"/>
      <c r="B88" s="13">
        <v>5</v>
      </c>
      <c r="C88" s="13">
        <v>7</v>
      </c>
      <c r="D88" s="231" t="s">
        <v>443</v>
      </c>
    </row>
    <row r="89" spans="1:9">
      <c r="A89" s="13"/>
      <c r="B89" s="13">
        <v>6</v>
      </c>
      <c r="C89" s="13">
        <v>6</v>
      </c>
      <c r="D89" s="231" t="s">
        <v>444</v>
      </c>
    </row>
    <row r="90" spans="1:9">
      <c r="A90" s="13"/>
      <c r="B90" s="13">
        <v>7</v>
      </c>
      <c r="C90" s="13">
        <v>5</v>
      </c>
      <c r="D90" s="231" t="s">
        <v>445</v>
      </c>
    </row>
    <row r="91" spans="1:9">
      <c r="A91" s="13"/>
      <c r="B91" s="13">
        <v>8</v>
      </c>
      <c r="C91" s="13">
        <v>4</v>
      </c>
      <c r="D91" s="231" t="s">
        <v>446</v>
      </c>
    </row>
    <row r="92" spans="1:9">
      <c r="A92" s="13"/>
      <c r="B92" s="13">
        <v>9</v>
      </c>
      <c r="C92" s="13">
        <v>3</v>
      </c>
      <c r="D92" s="231" t="s">
        <v>447</v>
      </c>
    </row>
    <row r="93" spans="1:9">
      <c r="A93" s="13"/>
      <c r="B93" s="13">
        <v>10</v>
      </c>
      <c r="C93" s="13">
        <v>2</v>
      </c>
      <c r="D93" s="231" t="s">
        <v>448</v>
      </c>
    </row>
    <row r="94" spans="1:9">
      <c r="A94" s="13"/>
      <c r="B94" s="13">
        <v>11</v>
      </c>
      <c r="C94" s="13">
        <v>1</v>
      </c>
      <c r="D94" s="231" t="s">
        <v>449</v>
      </c>
    </row>
    <row r="95" spans="1:9">
      <c r="A95" s="13"/>
      <c r="B95" s="13">
        <v>12</v>
      </c>
      <c r="C95" s="13">
        <v>0</v>
      </c>
      <c r="D95" s="231" t="s">
        <v>450</v>
      </c>
    </row>
    <row r="96" spans="1:9">
      <c r="A96" s="13"/>
    </row>
    <row r="97" spans="1:4">
      <c r="A97" s="13"/>
      <c r="B97" s="13"/>
    </row>
    <row r="98" spans="1:4">
      <c r="A98" s="13"/>
      <c r="B98" s="13"/>
      <c r="C98" s="13"/>
    </row>
    <row r="99" spans="1:4" ht="21">
      <c r="A99" s="13"/>
      <c r="B99" s="13"/>
      <c r="C99" s="13"/>
      <c r="D99" s="230" t="s">
        <v>9</v>
      </c>
    </row>
    <row r="100" spans="1:4">
      <c r="A100" s="13"/>
      <c r="B100" s="13"/>
      <c r="C100" s="13"/>
      <c r="D100" s="9"/>
    </row>
    <row r="101" spans="1:4" ht="17.25">
      <c r="A101" s="13"/>
      <c r="B101" s="13"/>
      <c r="C101" s="13"/>
      <c r="D101" s="5" t="s">
        <v>299</v>
      </c>
    </row>
    <row r="102" spans="1:4">
      <c r="A102" s="13">
        <v>9</v>
      </c>
      <c r="B102" s="13" t="s">
        <v>78</v>
      </c>
      <c r="C102" s="13"/>
      <c r="D102" s="3" t="s">
        <v>2</v>
      </c>
    </row>
    <row r="103" spans="1:4">
      <c r="A103" s="13"/>
      <c r="B103" s="13"/>
      <c r="C103" s="13"/>
      <c r="D103" s="1"/>
    </row>
    <row r="104" spans="1:4">
      <c r="A104" s="13"/>
      <c r="C104" s="13"/>
      <c r="D104" s="2" t="s">
        <v>10</v>
      </c>
    </row>
    <row r="105" spans="1:4">
      <c r="A105" s="13">
        <v>10</v>
      </c>
      <c r="B105" s="13" t="s">
        <v>71</v>
      </c>
      <c r="C105" s="13">
        <v>5</v>
      </c>
      <c r="D105" s="231" t="s">
        <v>120</v>
      </c>
    </row>
    <row r="106" spans="1:4">
      <c r="A106" s="13"/>
      <c r="B106" s="13" t="s">
        <v>71</v>
      </c>
      <c r="C106" s="13">
        <v>5</v>
      </c>
      <c r="D106" s="231" t="s">
        <v>121</v>
      </c>
    </row>
    <row r="107" spans="1:4">
      <c r="A107" s="13"/>
      <c r="B107" s="13" t="s">
        <v>71</v>
      </c>
      <c r="C107" s="13">
        <v>5</v>
      </c>
      <c r="D107" s="231" t="s">
        <v>122</v>
      </c>
    </row>
    <row r="108" spans="1:4">
      <c r="A108" s="13"/>
      <c r="B108" s="13" t="s">
        <v>71</v>
      </c>
      <c r="C108" s="13">
        <v>5</v>
      </c>
      <c r="D108" s="231" t="s">
        <v>123</v>
      </c>
    </row>
    <row r="109" spans="1:4">
      <c r="A109" s="13"/>
      <c r="B109" s="13" t="s">
        <v>71</v>
      </c>
      <c r="C109" s="13">
        <v>5</v>
      </c>
      <c r="D109" s="231" t="s">
        <v>395</v>
      </c>
    </row>
    <row r="110" spans="1:4">
      <c r="A110" s="13"/>
      <c r="B110" s="13" t="s">
        <v>71</v>
      </c>
      <c r="C110" s="13">
        <v>5</v>
      </c>
      <c r="D110" s="247" t="s">
        <v>125</v>
      </c>
    </row>
    <row r="111" spans="1:4">
      <c r="A111" s="13"/>
      <c r="B111" s="13"/>
      <c r="C111" s="13" t="s">
        <v>11</v>
      </c>
      <c r="D111" s="247" t="s">
        <v>396</v>
      </c>
    </row>
    <row r="112" spans="1:4">
      <c r="A112" s="13"/>
      <c r="D112" s="1"/>
    </row>
    <row r="113" spans="1:12">
      <c r="A113" s="13"/>
      <c r="B113" s="13"/>
      <c r="C113" s="13"/>
      <c r="D113" s="2" t="s">
        <v>12</v>
      </c>
    </row>
    <row r="114" spans="1:12">
      <c r="A114" s="13">
        <v>11</v>
      </c>
      <c r="B114" s="13" t="s">
        <v>71</v>
      </c>
      <c r="C114" s="13">
        <v>7</v>
      </c>
      <c r="D114" s="231" t="s">
        <v>126</v>
      </c>
    </row>
    <row r="115" spans="1:12">
      <c r="A115" s="13"/>
      <c r="B115" s="13" t="s">
        <v>71</v>
      </c>
      <c r="C115" s="13">
        <v>7</v>
      </c>
      <c r="D115" s="231" t="s">
        <v>127</v>
      </c>
    </row>
    <row r="116" spans="1:12">
      <c r="A116" s="13"/>
      <c r="B116" s="13" t="s">
        <v>71</v>
      </c>
      <c r="C116" s="13">
        <v>7</v>
      </c>
      <c r="D116" s="231" t="s">
        <v>402</v>
      </c>
    </row>
    <row r="117" spans="1:12">
      <c r="A117" s="13"/>
      <c r="B117" s="13" t="s">
        <v>71</v>
      </c>
      <c r="C117" s="13">
        <v>7</v>
      </c>
      <c r="D117" s="231" t="s">
        <v>405</v>
      </c>
    </row>
    <row r="118" spans="1:12">
      <c r="A118" s="13"/>
      <c r="B118" s="13" t="s">
        <v>71</v>
      </c>
      <c r="C118" s="13">
        <v>7</v>
      </c>
      <c r="D118" s="275" t="s">
        <v>404</v>
      </c>
    </row>
    <row r="119" spans="1:12">
      <c r="A119" s="13"/>
      <c r="B119" s="13" t="s">
        <v>71</v>
      </c>
      <c r="C119" s="13">
        <v>7</v>
      </c>
      <c r="D119" s="247" t="s">
        <v>129</v>
      </c>
    </row>
    <row r="120" spans="1:12">
      <c r="A120" s="13"/>
      <c r="B120" s="13" t="s">
        <v>71</v>
      </c>
      <c r="C120" s="13">
        <v>7</v>
      </c>
      <c r="D120" s="247" t="s">
        <v>130</v>
      </c>
    </row>
    <row r="121" spans="1:12">
      <c r="A121" s="13"/>
      <c r="B121" s="13"/>
      <c r="C121" s="13" t="s">
        <v>13</v>
      </c>
      <c r="D121" s="247" t="s">
        <v>396</v>
      </c>
    </row>
    <row r="122" spans="1:12" ht="21">
      <c r="A122" s="13"/>
      <c r="D122" s="230"/>
    </row>
    <row r="123" spans="1:12">
      <c r="A123" s="13"/>
      <c r="B123" s="13"/>
      <c r="C123" s="13"/>
    </row>
    <row r="124" spans="1:12" ht="21">
      <c r="A124" s="13"/>
      <c r="B124" s="13"/>
      <c r="C124" s="13"/>
      <c r="D124" s="230" t="s">
        <v>14</v>
      </c>
    </row>
    <row r="125" spans="1:12">
      <c r="A125" s="13"/>
      <c r="B125" s="13"/>
      <c r="C125" s="13"/>
      <c r="D125" s="1"/>
    </row>
    <row r="126" spans="1:12">
      <c r="A126" s="13"/>
      <c r="B126" s="13"/>
      <c r="C126" s="13"/>
      <c r="D126" s="2" t="s">
        <v>15</v>
      </c>
    </row>
    <row r="127" spans="1:12">
      <c r="A127" s="13">
        <v>12</v>
      </c>
      <c r="B127" s="13">
        <v>1</v>
      </c>
      <c r="C127" s="13">
        <v>0</v>
      </c>
      <c r="D127" s="231" t="s">
        <v>406</v>
      </c>
      <c r="K127" s="2"/>
    </row>
    <row r="128" spans="1:12">
      <c r="A128" s="13"/>
      <c r="B128" s="13">
        <v>2</v>
      </c>
      <c r="C128" s="13">
        <v>5</v>
      </c>
      <c r="D128" s="231" t="s">
        <v>397</v>
      </c>
      <c r="K128" s="4"/>
      <c r="L128" s="2"/>
    </row>
    <row r="129" spans="1:12">
      <c r="A129" s="13"/>
      <c r="B129" s="13">
        <v>3</v>
      </c>
      <c r="C129" s="13">
        <v>10</v>
      </c>
      <c r="D129" s="231" t="s">
        <v>398</v>
      </c>
      <c r="K129" s="4"/>
      <c r="L129" s="4"/>
    </row>
    <row r="130" spans="1:12">
      <c r="A130" s="13"/>
      <c r="B130" s="13">
        <v>4</v>
      </c>
      <c r="C130" s="13">
        <v>10</v>
      </c>
      <c r="D130" s="231" t="s">
        <v>399</v>
      </c>
      <c r="K130" s="4"/>
      <c r="L130" s="4"/>
    </row>
    <row r="131" spans="1:12">
      <c r="A131" s="13"/>
      <c r="B131" s="13">
        <v>5</v>
      </c>
      <c r="C131" s="13">
        <v>13</v>
      </c>
      <c r="D131" s="231" t="s">
        <v>400</v>
      </c>
      <c r="K131" s="4"/>
      <c r="L131" s="4"/>
    </row>
    <row r="132" spans="1:12">
      <c r="A132" s="13"/>
      <c r="B132" s="13"/>
      <c r="C132" s="13"/>
      <c r="D132" s="10" t="s">
        <v>16</v>
      </c>
      <c r="K132" s="4"/>
      <c r="L132" s="4"/>
    </row>
    <row r="133" spans="1:12">
      <c r="A133" s="13"/>
      <c r="B133" s="13"/>
      <c r="C133" s="13">
        <v>25</v>
      </c>
      <c r="D133" s="231" t="s">
        <v>131</v>
      </c>
      <c r="K133" s="10"/>
      <c r="L133" s="4"/>
    </row>
    <row r="134" spans="1:12" ht="18">
      <c r="A134" s="13"/>
      <c r="B134" s="13"/>
      <c r="C134" s="13">
        <v>10</v>
      </c>
      <c r="D134" s="231" t="s">
        <v>401</v>
      </c>
      <c r="K134" s="4"/>
      <c r="L134" s="10"/>
    </row>
    <row r="135" spans="1:12">
      <c r="A135" s="13"/>
      <c r="D135" s="11"/>
      <c r="K135" s="4"/>
      <c r="L135" s="4"/>
    </row>
    <row r="136" spans="1:12">
      <c r="A136" s="13"/>
      <c r="B136" s="13"/>
      <c r="C136" s="13"/>
      <c r="D136" s="5" t="s">
        <v>17</v>
      </c>
      <c r="L136" s="4"/>
    </row>
    <row r="137" spans="1:12">
      <c r="A137" s="13">
        <v>13</v>
      </c>
      <c r="B137" s="13" t="s">
        <v>71</v>
      </c>
      <c r="C137" s="13">
        <v>20</v>
      </c>
      <c r="D137" s="231" t="s">
        <v>300</v>
      </c>
    </row>
    <row r="138" spans="1:12">
      <c r="A138" s="13"/>
      <c r="B138" s="13" t="s">
        <v>71</v>
      </c>
      <c r="C138" s="13">
        <v>2</v>
      </c>
      <c r="D138" s="231" t="s">
        <v>301</v>
      </c>
    </row>
    <row r="139" spans="1:12">
      <c r="A139" s="13"/>
      <c r="B139" s="13" t="s">
        <v>71</v>
      </c>
      <c r="C139" s="13">
        <v>20</v>
      </c>
      <c r="D139" s="231" t="s">
        <v>302</v>
      </c>
    </row>
    <row r="140" spans="1:12">
      <c r="A140" s="13"/>
      <c r="B140" s="13" t="s">
        <v>71</v>
      </c>
      <c r="C140" s="13">
        <v>2</v>
      </c>
      <c r="D140" s="231" t="s">
        <v>303</v>
      </c>
    </row>
    <row r="141" spans="1:12">
      <c r="A141" s="13"/>
    </row>
    <row r="142" spans="1:12" ht="17.25">
      <c r="A142" s="13"/>
      <c r="B142" s="13"/>
      <c r="C142" s="13"/>
      <c r="D142" s="233"/>
    </row>
    <row r="143" spans="1:12" ht="21">
      <c r="A143" s="13"/>
      <c r="B143" s="13"/>
      <c r="C143" s="13"/>
      <c r="D143" s="230" t="s">
        <v>18</v>
      </c>
    </row>
    <row r="144" spans="1:12">
      <c r="A144" s="13"/>
      <c r="B144" s="13"/>
      <c r="C144" s="13"/>
      <c r="D144" s="1"/>
    </row>
    <row r="145" spans="1:4">
      <c r="A145" s="13"/>
      <c r="C145" s="13"/>
      <c r="D145" s="2" t="s">
        <v>19</v>
      </c>
    </row>
    <row r="146" spans="1:4">
      <c r="A146" s="13">
        <v>14</v>
      </c>
      <c r="B146" s="13" t="s">
        <v>71</v>
      </c>
      <c r="C146" s="13">
        <v>2</v>
      </c>
      <c r="D146" s="231" t="s">
        <v>304</v>
      </c>
    </row>
    <row r="147" spans="1:4">
      <c r="A147" s="13"/>
      <c r="B147" s="13" t="s">
        <v>71</v>
      </c>
      <c r="C147" s="13">
        <v>2</v>
      </c>
      <c r="D147" s="231" t="s">
        <v>305</v>
      </c>
    </row>
    <row r="148" spans="1:4">
      <c r="A148" s="13"/>
      <c r="B148" s="13" t="s">
        <v>71</v>
      </c>
      <c r="C148" s="13">
        <v>2</v>
      </c>
      <c r="D148" s="231" t="s">
        <v>306</v>
      </c>
    </row>
    <row r="149" spans="1:4">
      <c r="A149" s="13"/>
      <c r="B149" s="13" t="s">
        <v>71</v>
      </c>
      <c r="C149" s="13">
        <v>2</v>
      </c>
      <c r="D149" s="231" t="s">
        <v>307</v>
      </c>
    </row>
    <row r="150" spans="1:4">
      <c r="A150" s="13"/>
      <c r="B150" s="13" t="s">
        <v>71</v>
      </c>
      <c r="C150" s="13">
        <v>2</v>
      </c>
      <c r="D150" s="231" t="s">
        <v>308</v>
      </c>
    </row>
    <row r="151" spans="1:4">
      <c r="A151" s="13"/>
      <c r="B151" s="13" t="s">
        <v>71</v>
      </c>
      <c r="C151" s="13">
        <v>2</v>
      </c>
      <c r="D151" s="231" t="s">
        <v>309</v>
      </c>
    </row>
    <row r="152" spans="1:4">
      <c r="A152" s="13"/>
      <c r="B152" s="13" t="s">
        <v>71</v>
      </c>
      <c r="C152" s="13">
        <v>2</v>
      </c>
      <c r="D152" s="231" t="s">
        <v>310</v>
      </c>
    </row>
    <row r="153" spans="1:4">
      <c r="A153" s="13"/>
      <c r="B153" s="13" t="s">
        <v>71</v>
      </c>
      <c r="C153" s="13">
        <v>2</v>
      </c>
      <c r="D153" s="231" t="s">
        <v>311</v>
      </c>
    </row>
    <row r="154" spans="1:4">
      <c r="A154" s="13"/>
      <c r="B154" s="13" t="s">
        <v>71</v>
      </c>
      <c r="C154" s="13">
        <v>2</v>
      </c>
      <c r="D154" s="231" t="s">
        <v>277</v>
      </c>
    </row>
    <row r="155" spans="1:4">
      <c r="A155" s="13"/>
      <c r="B155" s="13" t="s">
        <v>71</v>
      </c>
      <c r="C155" s="13">
        <v>1</v>
      </c>
      <c r="D155" s="231" t="s">
        <v>312</v>
      </c>
    </row>
    <row r="156" spans="1:4">
      <c r="A156" s="13"/>
      <c r="D156" s="8"/>
    </row>
    <row r="157" spans="1:4">
      <c r="A157" s="13"/>
      <c r="B157" s="13"/>
      <c r="C157" s="13"/>
      <c r="D157" s="5" t="s">
        <v>20</v>
      </c>
    </row>
    <row r="158" spans="1:4">
      <c r="A158" s="13">
        <v>15</v>
      </c>
      <c r="B158" s="13">
        <v>1</v>
      </c>
      <c r="C158" s="13">
        <v>0</v>
      </c>
      <c r="D158" s="247" t="s">
        <v>408</v>
      </c>
    </row>
    <row r="159" spans="1:4">
      <c r="A159" s="13"/>
      <c r="B159" s="13">
        <v>2</v>
      </c>
      <c r="C159" s="13">
        <v>7</v>
      </c>
      <c r="D159" s="247" t="s">
        <v>409</v>
      </c>
    </row>
    <row r="160" spans="1:4">
      <c r="A160" s="13"/>
      <c r="B160" s="13">
        <v>3</v>
      </c>
      <c r="C160" s="13">
        <v>10</v>
      </c>
      <c r="D160" s="247" t="s">
        <v>410</v>
      </c>
    </row>
    <row r="161" spans="1:4">
      <c r="A161" s="13"/>
      <c r="B161" s="13">
        <v>4</v>
      </c>
      <c r="C161" s="13">
        <v>15</v>
      </c>
      <c r="D161" s="247" t="s">
        <v>411</v>
      </c>
    </row>
    <row r="162" spans="1:4">
      <c r="A162" s="13"/>
      <c r="D162" s="2"/>
    </row>
    <row r="163" spans="1:4">
      <c r="A163" s="13"/>
      <c r="B163" s="13"/>
      <c r="C163" s="13"/>
      <c r="D163" s="2" t="s">
        <v>21</v>
      </c>
    </row>
    <row r="164" spans="1:4">
      <c r="A164" s="13">
        <v>16</v>
      </c>
      <c r="B164" s="13" t="s">
        <v>71</v>
      </c>
      <c r="C164" s="13">
        <v>3</v>
      </c>
      <c r="D164" s="231" t="s">
        <v>313</v>
      </c>
    </row>
    <row r="165" spans="1:4">
      <c r="A165" s="13"/>
      <c r="B165" s="13" t="s">
        <v>71</v>
      </c>
      <c r="C165" s="13">
        <v>3</v>
      </c>
      <c r="D165" s="231" t="s">
        <v>314</v>
      </c>
    </row>
    <row r="166" spans="1:4">
      <c r="A166" s="13"/>
      <c r="B166" s="13" t="s">
        <v>71</v>
      </c>
      <c r="C166" s="13">
        <v>3</v>
      </c>
      <c r="D166" s="231" t="s">
        <v>315</v>
      </c>
    </row>
    <row r="167" spans="1:4">
      <c r="A167" s="13"/>
      <c r="B167" s="13" t="s">
        <v>71</v>
      </c>
      <c r="C167" s="13">
        <v>3</v>
      </c>
      <c r="D167" s="231" t="s">
        <v>316</v>
      </c>
    </row>
    <row r="168" spans="1:4">
      <c r="A168" s="13"/>
      <c r="B168" s="13" t="s">
        <v>71</v>
      </c>
      <c r="C168" s="13">
        <v>3</v>
      </c>
      <c r="D168" s="231" t="s">
        <v>317</v>
      </c>
    </row>
    <row r="169" spans="1:4">
      <c r="A169" s="13"/>
      <c r="B169" s="13" t="s">
        <v>71</v>
      </c>
      <c r="C169" s="13">
        <v>3</v>
      </c>
      <c r="D169" s="231" t="s">
        <v>318</v>
      </c>
    </row>
    <row r="170" spans="1:4">
      <c r="A170" s="13"/>
      <c r="B170" s="13"/>
      <c r="C170" s="13" t="s">
        <v>22</v>
      </c>
      <c r="D170" s="231" t="s">
        <v>319</v>
      </c>
    </row>
    <row r="171" spans="1:4">
      <c r="A171" s="13"/>
      <c r="D171" s="9"/>
    </row>
    <row r="172" spans="1:4">
      <c r="A172" s="13"/>
      <c r="B172" s="13"/>
      <c r="C172" s="13"/>
      <c r="D172" s="2" t="s">
        <v>23</v>
      </c>
    </row>
    <row r="173" spans="1:4">
      <c r="A173" s="13">
        <v>17</v>
      </c>
      <c r="B173" s="13" t="s">
        <v>71</v>
      </c>
      <c r="C173" s="13">
        <v>4</v>
      </c>
      <c r="D173" s="232" t="s">
        <v>320</v>
      </c>
    </row>
    <row r="174" spans="1:4">
      <c r="A174" s="13"/>
      <c r="B174" s="13" t="s">
        <v>71</v>
      </c>
      <c r="C174" s="13">
        <v>7</v>
      </c>
      <c r="D174" s="232" t="s">
        <v>321</v>
      </c>
    </row>
    <row r="175" spans="1:4">
      <c r="A175" s="13"/>
      <c r="B175" s="13" t="s">
        <v>71</v>
      </c>
      <c r="C175" s="13">
        <v>7</v>
      </c>
      <c r="D175" s="232" t="s">
        <v>322</v>
      </c>
    </row>
    <row r="176" spans="1:4">
      <c r="A176" s="13"/>
      <c r="B176" s="13"/>
      <c r="C176" s="13" t="s">
        <v>13</v>
      </c>
      <c r="D176" s="232" t="s">
        <v>294</v>
      </c>
    </row>
    <row r="177" spans="1:4">
      <c r="A177" s="13"/>
      <c r="D177" s="1"/>
    </row>
    <row r="178" spans="1:4">
      <c r="A178" s="13"/>
      <c r="B178" s="13"/>
      <c r="C178" s="13"/>
      <c r="D178" s="5" t="s">
        <v>24</v>
      </c>
    </row>
    <row r="179" spans="1:4">
      <c r="A179" s="13">
        <v>18</v>
      </c>
      <c r="B179" s="13" t="s">
        <v>71</v>
      </c>
      <c r="C179" s="13">
        <v>2</v>
      </c>
      <c r="D179" s="231" t="s">
        <v>323</v>
      </c>
    </row>
    <row r="180" spans="1:4">
      <c r="A180" s="13"/>
      <c r="B180" s="13" t="s">
        <v>71</v>
      </c>
      <c r="C180" s="13">
        <v>2</v>
      </c>
      <c r="D180" s="231" t="s">
        <v>324</v>
      </c>
    </row>
    <row r="181" spans="1:4">
      <c r="A181" s="13"/>
      <c r="B181" s="13" t="s">
        <v>71</v>
      </c>
      <c r="C181" s="13">
        <v>2</v>
      </c>
      <c r="D181" s="231" t="s">
        <v>325</v>
      </c>
    </row>
    <row r="182" spans="1:4">
      <c r="A182" s="13"/>
      <c r="B182" s="13" t="s">
        <v>71</v>
      </c>
      <c r="C182" s="13">
        <v>2</v>
      </c>
      <c r="D182" s="231" t="s">
        <v>326</v>
      </c>
    </row>
    <row r="183" spans="1:4">
      <c r="A183" s="13"/>
      <c r="B183" s="13" t="s">
        <v>71</v>
      </c>
      <c r="C183" s="13">
        <v>2</v>
      </c>
      <c r="D183" s="231" t="s">
        <v>327</v>
      </c>
    </row>
    <row r="184" spans="1:4">
      <c r="A184" s="13"/>
      <c r="B184" s="13" t="s">
        <v>71</v>
      </c>
      <c r="C184" s="13">
        <v>2</v>
      </c>
      <c r="D184" s="231" t="s">
        <v>328</v>
      </c>
    </row>
    <row r="185" spans="1:4">
      <c r="A185" s="13"/>
      <c r="B185" s="13" t="s">
        <v>71</v>
      </c>
      <c r="C185" s="13">
        <v>2</v>
      </c>
      <c r="D185" s="231" t="s">
        <v>329</v>
      </c>
    </row>
    <row r="186" spans="1:4">
      <c r="A186" s="13"/>
      <c r="B186" s="13" t="s">
        <v>71</v>
      </c>
      <c r="C186" s="13">
        <v>2</v>
      </c>
      <c r="D186" s="231" t="s">
        <v>330</v>
      </c>
    </row>
    <row r="187" spans="1:4">
      <c r="A187" s="13"/>
      <c r="B187" s="13" t="s">
        <v>71</v>
      </c>
      <c r="C187" s="13">
        <v>2</v>
      </c>
      <c r="D187" s="231" t="s">
        <v>331</v>
      </c>
    </row>
    <row r="188" spans="1:4">
      <c r="A188" s="13"/>
      <c r="B188" s="13" t="s">
        <v>71</v>
      </c>
      <c r="C188" s="13">
        <v>2</v>
      </c>
      <c r="D188" s="231" t="s">
        <v>332</v>
      </c>
    </row>
    <row r="189" spans="1:4">
      <c r="A189" s="13"/>
      <c r="B189" s="13" t="s">
        <v>71</v>
      </c>
      <c r="C189" s="13">
        <v>2</v>
      </c>
      <c r="D189" s="231" t="s">
        <v>257</v>
      </c>
    </row>
    <row r="190" spans="1:4">
      <c r="A190" s="13"/>
    </row>
    <row r="191" spans="1:4">
      <c r="A191" s="13"/>
      <c r="B191" s="13"/>
      <c r="C191" s="13"/>
    </row>
    <row r="192" spans="1:4" ht="21">
      <c r="A192" s="13"/>
      <c r="B192" s="13"/>
      <c r="C192" s="13"/>
      <c r="D192" s="230" t="s">
        <v>25</v>
      </c>
    </row>
    <row r="193" spans="1:4">
      <c r="A193" s="13"/>
      <c r="B193" s="13"/>
      <c r="C193" s="13"/>
      <c r="D193" s="1"/>
    </row>
    <row r="194" spans="1:4" ht="18">
      <c r="A194" s="13"/>
      <c r="B194" s="13"/>
      <c r="C194" s="13"/>
      <c r="D194" s="2" t="s">
        <v>333</v>
      </c>
    </row>
    <row r="195" spans="1:4">
      <c r="A195" s="13">
        <v>19</v>
      </c>
      <c r="B195" s="13" t="s">
        <v>71</v>
      </c>
      <c r="C195" s="13">
        <v>15</v>
      </c>
      <c r="D195" s="231" t="s">
        <v>334</v>
      </c>
    </row>
    <row r="196" spans="1:4">
      <c r="A196" s="13"/>
      <c r="B196" s="13" t="s">
        <v>71</v>
      </c>
      <c r="C196" s="13">
        <v>15</v>
      </c>
      <c r="D196" s="231" t="s">
        <v>335</v>
      </c>
    </row>
    <row r="197" spans="1:4">
      <c r="A197" s="13"/>
      <c r="B197" s="13" t="s">
        <v>71</v>
      </c>
      <c r="C197" s="13">
        <v>14</v>
      </c>
      <c r="D197" s="231" t="s">
        <v>336</v>
      </c>
    </row>
    <row r="198" spans="1:4">
      <c r="A198" s="13"/>
      <c r="B198" s="13" t="s">
        <v>71</v>
      </c>
      <c r="C198" s="13"/>
      <c r="D198" s="231" t="s">
        <v>275</v>
      </c>
    </row>
    <row r="199" spans="1:4">
      <c r="A199" s="13"/>
      <c r="B199" s="13" t="s">
        <v>71</v>
      </c>
      <c r="C199" s="13">
        <v>14</v>
      </c>
      <c r="D199" s="231" t="s">
        <v>337</v>
      </c>
    </row>
    <row r="200" spans="1:4">
      <c r="A200" s="13"/>
      <c r="B200" s="13" t="s">
        <v>71</v>
      </c>
      <c r="C200" s="13">
        <v>14</v>
      </c>
      <c r="D200" s="231" t="s">
        <v>338</v>
      </c>
    </row>
    <row r="201" spans="1:4">
      <c r="A201" s="13"/>
      <c r="B201" s="13" t="s">
        <v>71</v>
      </c>
      <c r="C201" s="13">
        <v>14</v>
      </c>
      <c r="D201" s="231" t="s">
        <v>339</v>
      </c>
    </row>
    <row r="203" spans="1:4">
      <c r="A203" s="13"/>
      <c r="B203" s="13"/>
      <c r="C203" s="13" t="s">
        <v>26</v>
      </c>
      <c r="D203" s="231" t="s">
        <v>319</v>
      </c>
    </row>
    <row r="204" spans="1:4">
      <c r="A204" s="13"/>
    </row>
    <row r="205" spans="1:4" ht="17.25">
      <c r="A205" s="13"/>
      <c r="B205" s="13"/>
      <c r="C205" s="13"/>
      <c r="D205" s="234"/>
    </row>
    <row r="206" spans="1:4" ht="21">
      <c r="A206" s="13"/>
      <c r="B206" s="13"/>
      <c r="C206" s="13"/>
      <c r="D206" s="230" t="s">
        <v>27</v>
      </c>
    </row>
    <row r="207" spans="1:4">
      <c r="A207" s="13"/>
      <c r="B207" s="13"/>
      <c r="C207" s="13"/>
      <c r="D207" s="1"/>
    </row>
    <row r="208" spans="1:4">
      <c r="A208" s="13"/>
      <c r="B208" s="13"/>
      <c r="C208" s="13"/>
      <c r="D208" s="5" t="s">
        <v>28</v>
      </c>
    </row>
    <row r="209" spans="1:4">
      <c r="A209" s="13"/>
      <c r="B209" s="13"/>
      <c r="C209" s="13"/>
      <c r="D209" s="5"/>
    </row>
    <row r="210" spans="1:4">
      <c r="A210" s="13" t="s">
        <v>259</v>
      </c>
      <c r="B210" s="13"/>
      <c r="C210" s="13"/>
      <c r="D210" s="5" t="s">
        <v>260</v>
      </c>
    </row>
    <row r="211" spans="1:4">
      <c r="A211" s="13"/>
      <c r="B211" s="13"/>
      <c r="C211" s="13"/>
      <c r="D211" s="5"/>
    </row>
    <row r="212" spans="1:4">
      <c r="A212" s="13" t="s">
        <v>258</v>
      </c>
      <c r="B212" s="13" t="s">
        <v>71</v>
      </c>
      <c r="C212" s="13">
        <v>7</v>
      </c>
      <c r="D212" s="232" t="s">
        <v>340</v>
      </c>
    </row>
    <row r="213" spans="1:4">
      <c r="A213" s="13"/>
      <c r="B213" s="13" t="s">
        <v>71</v>
      </c>
      <c r="C213" s="13">
        <v>7</v>
      </c>
      <c r="D213" s="232" t="s">
        <v>254</v>
      </c>
    </row>
    <row r="214" spans="1:4">
      <c r="A214" s="13"/>
      <c r="B214" s="13" t="s">
        <v>71</v>
      </c>
      <c r="C214" s="13">
        <v>7</v>
      </c>
      <c r="D214" s="232" t="s">
        <v>255</v>
      </c>
    </row>
    <row r="215" spans="1:4">
      <c r="A215" s="13"/>
      <c r="B215" s="13" t="s">
        <v>71</v>
      </c>
      <c r="C215" s="13">
        <v>7</v>
      </c>
      <c r="D215" s="232" t="s">
        <v>256</v>
      </c>
    </row>
    <row r="216" spans="1:4">
      <c r="A216" s="13"/>
      <c r="B216" s="13" t="s">
        <v>71</v>
      </c>
      <c r="C216" s="13">
        <v>7</v>
      </c>
      <c r="D216" s="232" t="s">
        <v>341</v>
      </c>
    </row>
    <row r="217" spans="1:4">
      <c r="A217" s="13"/>
      <c r="B217" s="13" t="s">
        <v>71</v>
      </c>
      <c r="C217" s="13">
        <v>7</v>
      </c>
      <c r="D217" s="232" t="s">
        <v>342</v>
      </c>
    </row>
    <row r="218" spans="1:4">
      <c r="A218" s="13"/>
      <c r="B218" s="13" t="s">
        <v>71</v>
      </c>
      <c r="C218" s="13">
        <v>7</v>
      </c>
      <c r="D218" s="232" t="s">
        <v>343</v>
      </c>
    </row>
    <row r="219" spans="1:4">
      <c r="A219" s="13"/>
      <c r="B219" s="13" t="s">
        <v>71</v>
      </c>
      <c r="C219" s="13">
        <v>7</v>
      </c>
      <c r="D219" s="232" t="s">
        <v>344</v>
      </c>
    </row>
    <row r="220" spans="1:4">
      <c r="A220" s="13"/>
      <c r="B220" s="13" t="s">
        <v>71</v>
      </c>
      <c r="C220" s="13">
        <v>7</v>
      </c>
      <c r="D220" s="231" t="s">
        <v>345</v>
      </c>
    </row>
    <row r="221" spans="1:4">
      <c r="A221" s="13"/>
      <c r="B221" s="13" t="s">
        <v>71</v>
      </c>
      <c r="C221" s="13">
        <v>6</v>
      </c>
      <c r="D221" s="231" t="s">
        <v>346</v>
      </c>
    </row>
    <row r="222" spans="1:4">
      <c r="A222" s="13"/>
      <c r="B222" s="13" t="s">
        <v>71</v>
      </c>
      <c r="C222" s="13">
        <v>5</v>
      </c>
      <c r="D222" s="231" t="s">
        <v>347</v>
      </c>
    </row>
    <row r="223" spans="1:4">
      <c r="A223" s="13"/>
      <c r="B223" s="13"/>
      <c r="C223" s="13" t="s">
        <v>29</v>
      </c>
      <c r="D223" s="231" t="s">
        <v>319</v>
      </c>
    </row>
    <row r="224" spans="1:4">
      <c r="A224" s="13"/>
      <c r="D224" s="1"/>
    </row>
    <row r="225" spans="1:4">
      <c r="A225" s="13"/>
      <c r="B225" s="13"/>
      <c r="C225" s="13"/>
      <c r="D225" s="2" t="s">
        <v>30</v>
      </c>
    </row>
    <row r="226" spans="1:4">
      <c r="A226" s="13">
        <v>21</v>
      </c>
      <c r="B226" s="13" t="s">
        <v>71</v>
      </c>
      <c r="C226" s="13">
        <v>7</v>
      </c>
      <c r="D226" s="232" t="s">
        <v>348</v>
      </c>
    </row>
    <row r="227" spans="1:4">
      <c r="A227" s="13"/>
      <c r="B227" s="13" t="s">
        <v>71</v>
      </c>
      <c r="C227" s="13">
        <v>7</v>
      </c>
      <c r="D227" s="232" t="s">
        <v>349</v>
      </c>
    </row>
    <row r="228" spans="1:4">
      <c r="A228" s="13"/>
      <c r="B228" s="13" t="s">
        <v>71</v>
      </c>
      <c r="C228" s="13">
        <v>7</v>
      </c>
      <c r="D228" s="232" t="s">
        <v>350</v>
      </c>
    </row>
    <row r="229" spans="1:4">
      <c r="A229" s="13"/>
      <c r="B229" s="13" t="s">
        <v>71</v>
      </c>
      <c r="C229" s="13">
        <v>7</v>
      </c>
      <c r="D229" s="231" t="s">
        <v>351</v>
      </c>
    </row>
    <row r="230" spans="1:4">
      <c r="A230" s="13"/>
      <c r="B230" s="13" t="s">
        <v>71</v>
      </c>
      <c r="C230" s="13">
        <v>7</v>
      </c>
      <c r="D230" s="231" t="s">
        <v>352</v>
      </c>
    </row>
    <row r="231" spans="1:4">
      <c r="A231" s="13"/>
      <c r="B231" s="13" t="s">
        <v>71</v>
      </c>
      <c r="C231" s="13">
        <v>7</v>
      </c>
      <c r="D231" s="231" t="s">
        <v>353</v>
      </c>
    </row>
    <row r="232" spans="1:4">
      <c r="A232" s="13"/>
      <c r="B232" s="13" t="s">
        <v>71</v>
      </c>
      <c r="C232" s="13">
        <v>7</v>
      </c>
      <c r="D232" s="231" t="s">
        <v>354</v>
      </c>
    </row>
    <row r="233" spans="1:4">
      <c r="A233" s="13"/>
      <c r="B233" s="13"/>
      <c r="C233" s="13" t="s">
        <v>13</v>
      </c>
      <c r="D233" s="231" t="s">
        <v>319</v>
      </c>
    </row>
    <row r="234" spans="1:4">
      <c r="A234" s="13"/>
    </row>
    <row r="235" spans="1:4" ht="21">
      <c r="A235" s="13"/>
      <c r="B235" s="13"/>
      <c r="C235" s="13"/>
      <c r="D235" s="230"/>
    </row>
    <row r="236" spans="1:4" ht="21">
      <c r="A236" s="13"/>
      <c r="B236" s="13"/>
      <c r="C236" s="13"/>
      <c r="D236" s="230" t="s">
        <v>31</v>
      </c>
    </row>
    <row r="237" spans="1:4">
      <c r="A237" s="13"/>
      <c r="B237" s="13"/>
      <c r="C237" s="13"/>
      <c r="D237" s="1"/>
    </row>
    <row r="238" spans="1:4">
      <c r="A238" s="13"/>
      <c r="B238" s="13"/>
      <c r="C238" s="13"/>
      <c r="D238" s="2" t="s">
        <v>32</v>
      </c>
    </row>
    <row r="239" spans="1:4">
      <c r="A239" s="13">
        <v>22</v>
      </c>
      <c r="B239" s="13" t="s">
        <v>71</v>
      </c>
      <c r="C239" s="13">
        <v>20</v>
      </c>
      <c r="D239" s="2" t="s">
        <v>253</v>
      </c>
    </row>
    <row r="240" spans="1:4">
      <c r="B240" s="13" t="s">
        <v>71</v>
      </c>
      <c r="C240" s="13">
        <v>3</v>
      </c>
      <c r="D240" s="231" t="s">
        <v>355</v>
      </c>
    </row>
    <row r="241" spans="1:4">
      <c r="A241" s="13"/>
      <c r="B241" s="13" t="s">
        <v>71</v>
      </c>
      <c r="C241" s="13">
        <v>3</v>
      </c>
      <c r="D241" s="231" t="s">
        <v>356</v>
      </c>
    </row>
    <row r="242" spans="1:4">
      <c r="A242" s="13"/>
      <c r="B242" s="13" t="s">
        <v>71</v>
      </c>
      <c r="C242" s="13">
        <v>3</v>
      </c>
      <c r="D242" s="231" t="s">
        <v>357</v>
      </c>
    </row>
    <row r="243" spans="1:4">
      <c r="A243" s="13"/>
      <c r="B243" s="13" t="s">
        <v>71</v>
      </c>
      <c r="C243" s="13">
        <v>3</v>
      </c>
      <c r="D243" s="231" t="s">
        <v>358</v>
      </c>
    </row>
    <row r="244" spans="1:4">
      <c r="A244" s="13"/>
      <c r="B244" s="13" t="s">
        <v>71</v>
      </c>
      <c r="C244" s="13">
        <v>3</v>
      </c>
      <c r="D244" s="231" t="s">
        <v>359</v>
      </c>
    </row>
    <row r="245" spans="1:4" ht="15.75">
      <c r="A245" s="13"/>
      <c r="B245" s="13" t="s">
        <v>71</v>
      </c>
      <c r="C245" s="13">
        <v>3</v>
      </c>
      <c r="D245" s="235" t="s">
        <v>360</v>
      </c>
    </row>
    <row r="246" spans="1:4" ht="15.75">
      <c r="A246" s="13"/>
      <c r="B246" s="13" t="s">
        <v>71</v>
      </c>
      <c r="C246" s="13">
        <v>3</v>
      </c>
      <c r="D246" s="235" t="s">
        <v>361</v>
      </c>
    </row>
    <row r="247" spans="1:4" ht="15.75">
      <c r="A247" s="13"/>
      <c r="B247" s="13" t="s">
        <v>71</v>
      </c>
      <c r="C247" s="13">
        <v>3</v>
      </c>
      <c r="D247" s="235" t="s">
        <v>362</v>
      </c>
    </row>
    <row r="248" spans="1:4">
      <c r="A248" s="13"/>
      <c r="B248" s="13" t="s">
        <v>71</v>
      </c>
      <c r="C248" s="13">
        <v>3</v>
      </c>
      <c r="D248" s="231" t="s">
        <v>363</v>
      </c>
    </row>
    <row r="249" spans="1:4">
      <c r="A249" s="13"/>
      <c r="B249" s="13" t="s">
        <v>71</v>
      </c>
      <c r="C249" s="13">
        <v>3</v>
      </c>
      <c r="D249" s="231" t="s">
        <v>364</v>
      </c>
    </row>
    <row r="250" spans="1:4">
      <c r="A250" s="13"/>
      <c r="B250" s="13"/>
      <c r="C250" s="13" t="s">
        <v>22</v>
      </c>
      <c r="D250" s="231" t="s">
        <v>319</v>
      </c>
    </row>
    <row r="251" spans="1:4">
      <c r="A251" s="13"/>
      <c r="B251" s="13"/>
      <c r="C251" s="13"/>
      <c r="D251" s="2"/>
    </row>
    <row r="252" spans="1:4">
      <c r="A252" s="13"/>
      <c r="B252" s="13"/>
      <c r="C252" s="13"/>
      <c r="D252" s="2" t="s">
        <v>33</v>
      </c>
    </row>
    <row r="253" spans="1:4">
      <c r="A253" s="13">
        <v>23</v>
      </c>
      <c r="B253" s="13" t="s">
        <v>71</v>
      </c>
      <c r="C253" s="13">
        <v>12</v>
      </c>
      <c r="D253" s="231" t="s">
        <v>365</v>
      </c>
    </row>
    <row r="254" spans="1:4">
      <c r="A254" s="13"/>
      <c r="B254" s="13" t="s">
        <v>71</v>
      </c>
      <c r="C254" s="13">
        <v>11</v>
      </c>
      <c r="D254" s="231" t="s">
        <v>366</v>
      </c>
    </row>
    <row r="255" spans="1:4">
      <c r="A255" s="13"/>
      <c r="B255" s="13" t="s">
        <v>71</v>
      </c>
      <c r="C255" s="13">
        <v>11</v>
      </c>
      <c r="D255" s="231" t="s">
        <v>367</v>
      </c>
    </row>
    <row r="256" spans="1:4">
      <c r="A256" s="13"/>
      <c r="B256" s="13"/>
      <c r="C256" s="13" t="s">
        <v>34</v>
      </c>
      <c r="D256" s="231" t="s">
        <v>319</v>
      </c>
    </row>
    <row r="257" spans="1:4">
      <c r="A257" s="13"/>
      <c r="B257" s="13"/>
      <c r="C257" s="13"/>
    </row>
    <row r="258" spans="1:4">
      <c r="A258" s="13"/>
      <c r="B258" s="13"/>
      <c r="C258" s="13"/>
      <c r="D258" s="2" t="s">
        <v>35</v>
      </c>
    </row>
    <row r="259" spans="1:4">
      <c r="A259" s="13">
        <v>24</v>
      </c>
      <c r="B259" s="13" t="s">
        <v>71</v>
      </c>
      <c r="C259" s="13">
        <v>3</v>
      </c>
      <c r="D259" s="232" t="s">
        <v>368</v>
      </c>
    </row>
    <row r="260" spans="1:4">
      <c r="A260" s="13"/>
      <c r="B260" s="13" t="s">
        <v>71</v>
      </c>
      <c r="C260" s="13">
        <v>3</v>
      </c>
      <c r="D260" s="232" t="s">
        <v>369</v>
      </c>
    </row>
    <row r="261" spans="1:4">
      <c r="A261" s="13"/>
      <c r="B261" s="13" t="s">
        <v>71</v>
      </c>
      <c r="C261" s="13">
        <v>3</v>
      </c>
      <c r="D261" s="232" t="s">
        <v>370</v>
      </c>
    </row>
    <row r="262" spans="1:4">
      <c r="A262" s="13"/>
      <c r="B262" s="13" t="s">
        <v>71</v>
      </c>
      <c r="C262" s="13">
        <v>3</v>
      </c>
      <c r="D262" s="232" t="s">
        <v>371</v>
      </c>
    </row>
    <row r="263" spans="1:4">
      <c r="A263" s="13"/>
      <c r="B263" s="13" t="s">
        <v>71</v>
      </c>
      <c r="C263" s="13">
        <v>3</v>
      </c>
      <c r="D263" s="232" t="s">
        <v>372</v>
      </c>
    </row>
    <row r="264" spans="1:4">
      <c r="A264" s="13"/>
      <c r="B264" s="13" t="s">
        <v>71</v>
      </c>
      <c r="C264" s="13">
        <v>3</v>
      </c>
      <c r="D264" s="232" t="s">
        <v>373</v>
      </c>
    </row>
    <row r="265" spans="1:4">
      <c r="A265" s="13"/>
      <c r="B265" s="13" t="s">
        <v>71</v>
      </c>
      <c r="C265" s="13">
        <v>3</v>
      </c>
      <c r="D265" s="232" t="s">
        <v>374</v>
      </c>
    </row>
    <row r="266" spans="1:4">
      <c r="A266" s="13"/>
      <c r="B266" s="13" t="s">
        <v>71</v>
      </c>
      <c r="C266" s="13">
        <v>3</v>
      </c>
      <c r="D266" s="232" t="s">
        <v>375</v>
      </c>
    </row>
    <row r="267" spans="1:4">
      <c r="A267" s="13"/>
      <c r="B267" s="13" t="s">
        <v>71</v>
      </c>
      <c r="C267" s="13">
        <v>3</v>
      </c>
      <c r="D267" s="232" t="s">
        <v>376</v>
      </c>
    </row>
    <row r="268" spans="1:4">
      <c r="A268" s="13"/>
      <c r="B268" s="13" t="s">
        <v>71</v>
      </c>
      <c r="C268" s="13">
        <v>3</v>
      </c>
      <c r="D268" s="232" t="s">
        <v>377</v>
      </c>
    </row>
    <row r="269" spans="1:4">
      <c r="A269" s="13"/>
      <c r="B269" s="13" t="s">
        <v>71</v>
      </c>
      <c r="C269" s="13">
        <v>3</v>
      </c>
      <c r="D269" s="232" t="s">
        <v>378</v>
      </c>
    </row>
    <row r="270" spans="1:4">
      <c r="A270" s="13"/>
      <c r="B270" s="13" t="s">
        <v>71</v>
      </c>
      <c r="C270" s="13">
        <v>3</v>
      </c>
      <c r="D270" s="232" t="s">
        <v>379</v>
      </c>
    </row>
    <row r="271" spans="1:4">
      <c r="A271" s="13"/>
      <c r="B271" s="13"/>
      <c r="C271" s="13" t="s">
        <v>22</v>
      </c>
      <c r="D271" s="232" t="s">
        <v>294</v>
      </c>
    </row>
    <row r="272" spans="1:4">
      <c r="A272" s="13"/>
    </row>
  </sheetData>
  <sheetProtection algorithmName="SHA-512" hashValue="tsKmv6/jW3qpT3jVZizJJXpXk5tgV9PsKn2r6426V+hSv1ExSC6hgDiI2WYoKeNJVQaPyI5Ldu6J1I8SG43tVw==" saltValue="z8mnoHHJ8qzd0J7hyExZnQ==" spinCount="100000" sheet="1" objects="1" scenarios="1"/>
  <hyperlinks>
    <hyperlink ref="I19" r:id="rId1" xr:uid="{EFCCA806-C6B1-4F63-83A8-A89F673F9840}"/>
    <hyperlink ref="I20" r:id="rId2" location=":~:text=Dat%20gebeurt%20door%20de%20industrie,%2C37%20kg%20CO2%2Duitstoot." xr:uid="{16F83AE2-A5AC-4528-87A8-C85F7607BDFB}"/>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2"/>
  <sheetViews>
    <sheetView topLeftCell="A2" zoomScale="70" zoomScaleNormal="70" workbookViewId="0">
      <selection activeCell="I5" sqref="I5"/>
    </sheetView>
  </sheetViews>
  <sheetFormatPr defaultRowHeight="15"/>
  <cols>
    <col min="2" max="2" width="55.7109375" customWidth="1"/>
  </cols>
  <sheetData>
    <row r="1" spans="1:2" ht="90">
      <c r="A1" s="22" t="s">
        <v>81</v>
      </c>
      <c r="B1" s="26" t="s">
        <v>102</v>
      </c>
    </row>
    <row r="2" spans="1:2">
      <c r="A2" s="22"/>
      <c r="B2" s="59" t="s">
        <v>103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4">
    <tabColor theme="5" tint="0.39997558519241921"/>
    <pageSetUpPr fitToPage="1"/>
  </sheetPr>
  <dimension ref="B2:P98"/>
  <sheetViews>
    <sheetView showGridLines="0" showRowColHeaders="0" zoomScale="75" zoomScaleNormal="75" workbookViewId="0">
      <selection activeCell="T30" sqref="T30"/>
    </sheetView>
  </sheetViews>
  <sheetFormatPr defaultColWidth="12.28515625" defaultRowHeight="15"/>
  <cols>
    <col min="1" max="1" width="7.140625" customWidth="1"/>
    <col min="2" max="3" width="4.7109375" customWidth="1"/>
    <col min="4" max="4" width="30.5703125" customWidth="1"/>
    <col min="6" max="6" width="35.7109375" bestFit="1" customWidth="1"/>
    <col min="7" max="7" width="17.5703125" customWidth="1"/>
    <col min="8" max="8" width="21.85546875" customWidth="1"/>
    <col min="9" max="9" width="11" customWidth="1"/>
    <col min="11" max="11" width="23.28515625" customWidth="1"/>
    <col min="13" max="13" width="4.140625" customWidth="1"/>
    <col min="15" max="15" width="4.5703125" customWidth="1"/>
    <col min="16" max="16" width="4.7109375" customWidth="1"/>
  </cols>
  <sheetData>
    <row r="2" spans="2:16" ht="24" customHeight="1">
      <c r="B2" s="20"/>
      <c r="C2" s="20"/>
      <c r="D2" s="20"/>
      <c r="E2" s="20"/>
      <c r="F2" s="20"/>
      <c r="G2" s="20"/>
      <c r="H2" s="20"/>
      <c r="I2" s="20"/>
      <c r="J2" s="20"/>
      <c r="K2" s="20"/>
      <c r="L2" s="20"/>
      <c r="M2" s="20"/>
      <c r="N2" s="20"/>
      <c r="O2" s="20"/>
      <c r="P2" s="20"/>
    </row>
    <row r="3" spans="2:16" ht="24" customHeight="1">
      <c r="B3" s="20"/>
      <c r="C3" s="23"/>
      <c r="D3" s="23"/>
      <c r="E3" s="23"/>
      <c r="F3" s="23"/>
      <c r="G3" s="23"/>
      <c r="H3" s="23"/>
      <c r="I3" s="23"/>
      <c r="J3" s="23"/>
      <c r="K3" s="23"/>
      <c r="L3" s="23"/>
      <c r="M3" s="23"/>
      <c r="N3" s="23"/>
      <c r="O3" s="23"/>
      <c r="P3" s="20"/>
    </row>
    <row r="4" spans="2:16" ht="77.25" customHeight="1">
      <c r="B4" s="20"/>
      <c r="C4" s="23"/>
      <c r="D4" s="23"/>
      <c r="E4" s="277" t="s">
        <v>80</v>
      </c>
      <c r="F4" s="277"/>
      <c r="G4" s="277"/>
      <c r="H4" s="23"/>
      <c r="I4" s="23"/>
      <c r="J4" s="23"/>
      <c r="K4" s="23"/>
      <c r="L4" s="23"/>
      <c r="M4" s="23"/>
      <c r="N4" s="23"/>
      <c r="O4" s="23"/>
      <c r="P4" s="20"/>
    </row>
    <row r="5" spans="2:16">
      <c r="B5" s="20"/>
      <c r="C5" s="23"/>
      <c r="D5" s="88"/>
      <c r="E5" s="23"/>
      <c r="F5" s="23"/>
      <c r="G5" s="23"/>
      <c r="H5" s="23"/>
      <c r="I5" s="23"/>
      <c r="J5" s="23"/>
      <c r="K5" s="23"/>
      <c r="L5" s="23"/>
      <c r="M5" s="23"/>
      <c r="N5" s="23"/>
      <c r="O5" s="23"/>
      <c r="P5" s="20"/>
    </row>
    <row r="6" spans="2:16" ht="27.75" customHeight="1">
      <c r="B6" s="20"/>
      <c r="C6" s="23"/>
      <c r="D6" s="23"/>
      <c r="E6" s="23"/>
      <c r="F6" s="23"/>
      <c r="G6" s="23"/>
      <c r="H6" s="23"/>
      <c r="I6" s="23"/>
      <c r="J6" s="23"/>
      <c r="K6" s="23"/>
      <c r="L6" s="23"/>
      <c r="M6" s="23"/>
      <c r="N6" s="23"/>
      <c r="O6" s="23"/>
      <c r="P6" s="20"/>
    </row>
    <row r="7" spans="2:16">
      <c r="B7" s="20"/>
      <c r="C7" s="23"/>
      <c r="D7" s="23"/>
      <c r="E7" s="23"/>
      <c r="F7" s="23"/>
      <c r="G7" s="23"/>
      <c r="H7" s="23"/>
      <c r="I7" s="23"/>
      <c r="J7" s="23"/>
      <c r="K7" s="23"/>
      <c r="L7" s="23"/>
      <c r="M7" s="23"/>
      <c r="N7" s="23"/>
      <c r="O7" s="23"/>
      <c r="P7" s="20"/>
    </row>
    <row r="8" spans="2:16">
      <c r="B8" s="20"/>
      <c r="C8" s="23"/>
      <c r="D8" s="23"/>
      <c r="E8" s="23"/>
      <c r="F8" s="23"/>
      <c r="G8" s="23"/>
      <c r="H8" s="23"/>
      <c r="I8" s="23"/>
      <c r="J8" s="23"/>
      <c r="K8" s="23"/>
      <c r="L8" s="23"/>
      <c r="M8" s="23"/>
      <c r="N8" s="23"/>
      <c r="O8" s="23"/>
      <c r="P8" s="20"/>
    </row>
    <row r="9" spans="2:16">
      <c r="B9" s="20"/>
      <c r="C9" s="23"/>
      <c r="D9" s="23"/>
      <c r="E9" s="23"/>
      <c r="F9" s="23"/>
      <c r="G9" s="23"/>
      <c r="H9" s="23"/>
      <c r="I9" s="23"/>
      <c r="J9" s="23"/>
      <c r="K9" s="23"/>
      <c r="L9" s="23"/>
      <c r="M9" s="23"/>
      <c r="N9" s="23"/>
      <c r="O9" s="23"/>
      <c r="P9" s="20"/>
    </row>
    <row r="10" spans="2:16" ht="15.75">
      <c r="B10" s="20"/>
      <c r="C10" s="23"/>
      <c r="D10" s="23"/>
      <c r="E10" s="23"/>
      <c r="F10" s="23"/>
      <c r="G10" s="23"/>
      <c r="H10" s="23"/>
      <c r="I10" s="23"/>
      <c r="J10" s="23"/>
      <c r="K10" s="50" t="s">
        <v>36</v>
      </c>
      <c r="L10" s="61" t="s">
        <v>41</v>
      </c>
      <c r="M10" s="51"/>
      <c r="N10" s="51"/>
      <c r="O10" s="51"/>
      <c r="P10" s="20"/>
    </row>
    <row r="11" spans="2:16">
      <c r="B11" s="20"/>
      <c r="C11" s="23"/>
      <c r="D11" s="23"/>
      <c r="E11" s="23"/>
      <c r="F11" s="23"/>
      <c r="G11" s="23"/>
      <c r="H11" s="23"/>
      <c r="I11" s="23"/>
      <c r="J11" s="23"/>
      <c r="K11" s="23" t="s">
        <v>90</v>
      </c>
      <c r="L11" s="81">
        <f>H52</f>
        <v>0</v>
      </c>
      <c r="M11" s="23"/>
      <c r="N11" s="23"/>
      <c r="O11" s="23"/>
      <c r="P11" s="20"/>
    </row>
    <row r="12" spans="2:16">
      <c r="B12" s="20"/>
      <c r="C12" s="23"/>
      <c r="D12" s="23"/>
      <c r="E12" s="23"/>
      <c r="F12" s="23"/>
      <c r="G12" s="23"/>
      <c r="H12" s="23"/>
      <c r="I12" s="23"/>
      <c r="J12" s="23"/>
      <c r="K12" s="23" t="s">
        <v>451</v>
      </c>
      <c r="L12" s="81">
        <f>H57</f>
        <v>0</v>
      </c>
      <c r="M12" s="23"/>
      <c r="N12" s="23"/>
      <c r="O12" s="23"/>
      <c r="P12" s="20"/>
    </row>
    <row r="13" spans="2:16">
      <c r="B13" s="20"/>
      <c r="C13" s="23"/>
      <c r="D13" s="23"/>
      <c r="E13" s="23"/>
      <c r="F13" s="23"/>
      <c r="G13" s="23"/>
      <c r="H13" s="23"/>
      <c r="I13" s="23"/>
      <c r="J13" s="23"/>
      <c r="K13" s="23" t="s">
        <v>14</v>
      </c>
      <c r="L13" s="81">
        <f>H61</f>
        <v>0</v>
      </c>
      <c r="M13" s="23"/>
      <c r="N13" s="23"/>
      <c r="O13" s="23"/>
      <c r="P13" s="20"/>
    </row>
    <row r="14" spans="2:16">
      <c r="B14" s="20"/>
      <c r="C14" s="23"/>
      <c r="D14" s="23"/>
      <c r="E14" s="23"/>
      <c r="F14" s="23"/>
      <c r="G14" s="23"/>
      <c r="H14" s="23"/>
      <c r="I14" s="23"/>
      <c r="J14" s="23"/>
      <c r="K14" s="23" t="s">
        <v>18</v>
      </c>
      <c r="L14" s="81">
        <f>H68</f>
        <v>0</v>
      </c>
      <c r="M14" s="23"/>
      <c r="N14" s="23"/>
      <c r="O14" s="23"/>
      <c r="P14" s="20"/>
    </row>
    <row r="15" spans="2:16">
      <c r="B15" s="20"/>
      <c r="C15" s="23"/>
      <c r="D15" s="23"/>
      <c r="E15" s="23"/>
      <c r="F15" s="23"/>
      <c r="G15" s="23"/>
      <c r="H15" s="23"/>
      <c r="I15" s="23"/>
      <c r="J15" s="23"/>
      <c r="K15" s="23" t="s">
        <v>25</v>
      </c>
      <c r="L15" s="81">
        <f>H71</f>
        <v>0</v>
      </c>
      <c r="M15" s="23"/>
      <c r="N15" s="23"/>
      <c r="O15" s="23"/>
      <c r="P15" s="20"/>
    </row>
    <row r="16" spans="2:16">
      <c r="B16" s="20"/>
      <c r="C16" s="23"/>
      <c r="D16" s="23"/>
      <c r="E16" s="23"/>
      <c r="F16" s="23"/>
      <c r="G16" s="23"/>
      <c r="H16" s="23"/>
      <c r="I16" s="23"/>
      <c r="J16" s="23"/>
      <c r="K16" s="23" t="s">
        <v>118</v>
      </c>
      <c r="L16" s="81">
        <f>H75</f>
        <v>0</v>
      </c>
      <c r="M16" s="23"/>
      <c r="N16" s="23"/>
      <c r="O16" s="23"/>
      <c r="P16" s="20"/>
    </row>
    <row r="17" spans="2:16" ht="15" customHeight="1">
      <c r="B17" s="20"/>
      <c r="C17" s="23"/>
      <c r="D17" s="23"/>
      <c r="E17" s="23"/>
      <c r="F17" s="23"/>
      <c r="G17" s="23"/>
      <c r="H17" s="23"/>
      <c r="I17" s="23"/>
      <c r="J17" s="23"/>
      <c r="K17" s="55" t="s">
        <v>48</v>
      </c>
      <c r="L17" s="81">
        <f>H80</f>
        <v>0</v>
      </c>
      <c r="M17" s="23"/>
      <c r="N17" s="23"/>
      <c r="O17" s="23"/>
      <c r="P17" s="20"/>
    </row>
    <row r="18" spans="2:16">
      <c r="B18" s="20"/>
      <c r="C18" s="23"/>
      <c r="D18" s="23"/>
      <c r="E18" s="23"/>
      <c r="F18" s="23"/>
      <c r="G18" s="23"/>
      <c r="H18" s="23"/>
      <c r="I18" s="23"/>
      <c r="J18" s="23"/>
      <c r="K18" s="23"/>
      <c r="L18" s="23"/>
      <c r="M18" s="23"/>
      <c r="N18" s="23"/>
      <c r="O18" s="23"/>
      <c r="P18" s="20"/>
    </row>
    <row r="19" spans="2:16">
      <c r="B19" s="20"/>
      <c r="C19" s="23"/>
      <c r="D19" s="23"/>
      <c r="E19" s="23"/>
      <c r="F19" s="23"/>
      <c r="G19" s="23"/>
      <c r="H19" s="23"/>
      <c r="I19" s="23"/>
      <c r="J19" s="23"/>
      <c r="K19" s="23"/>
      <c r="L19" s="23"/>
      <c r="M19" s="23"/>
      <c r="N19" s="23"/>
      <c r="O19" s="23"/>
      <c r="P19" s="20"/>
    </row>
    <row r="20" spans="2:16">
      <c r="B20" s="20"/>
      <c r="C20" s="23"/>
      <c r="D20" s="23"/>
      <c r="E20" s="23"/>
      <c r="F20" s="23"/>
      <c r="G20" s="23"/>
      <c r="H20" s="23"/>
      <c r="I20" s="23"/>
      <c r="J20" s="23"/>
      <c r="K20" s="23"/>
      <c r="L20" s="23"/>
      <c r="M20" s="23"/>
      <c r="N20" s="23"/>
      <c r="O20" s="23"/>
      <c r="P20" s="20"/>
    </row>
    <row r="21" spans="2:16">
      <c r="B21" s="20"/>
      <c r="C21" s="23"/>
      <c r="D21" s="23"/>
      <c r="E21" s="23"/>
      <c r="F21" s="23"/>
      <c r="G21" s="23"/>
      <c r="H21" s="23"/>
      <c r="I21" s="23"/>
      <c r="J21" s="23"/>
      <c r="K21" s="23"/>
      <c r="L21" s="23"/>
      <c r="M21" s="23"/>
      <c r="N21" s="23"/>
      <c r="O21" s="23"/>
      <c r="P21" s="20"/>
    </row>
    <row r="22" spans="2:16">
      <c r="B22" s="20"/>
      <c r="C22" s="23"/>
      <c r="D22" s="23"/>
      <c r="E22" s="23"/>
      <c r="F22" s="23"/>
      <c r="G22" s="23"/>
      <c r="H22" s="23"/>
      <c r="I22" s="23"/>
      <c r="J22" s="23"/>
      <c r="K22" s="23"/>
      <c r="L22" s="23"/>
      <c r="M22" s="23"/>
      <c r="N22" s="23"/>
      <c r="O22" s="23"/>
      <c r="P22" s="20"/>
    </row>
    <row r="23" spans="2:16">
      <c r="B23" s="20"/>
      <c r="C23" s="23"/>
      <c r="D23" s="23"/>
      <c r="E23" s="23"/>
      <c r="F23" s="23"/>
      <c r="G23" s="23"/>
      <c r="H23" s="23"/>
      <c r="I23" s="23"/>
      <c r="J23" s="23"/>
      <c r="K23" s="23"/>
      <c r="L23" s="23"/>
      <c r="M23" s="23"/>
      <c r="N23" s="23"/>
      <c r="O23" s="23"/>
      <c r="P23" s="20"/>
    </row>
    <row r="24" spans="2:16">
      <c r="B24" s="20"/>
      <c r="C24" s="23"/>
      <c r="D24" s="23"/>
      <c r="E24" s="23"/>
      <c r="F24" s="23"/>
      <c r="G24" s="23"/>
      <c r="H24" s="23"/>
      <c r="I24" s="23"/>
      <c r="J24" s="23"/>
      <c r="K24" s="23"/>
      <c r="L24" s="23"/>
      <c r="M24" s="23"/>
      <c r="N24" s="23"/>
      <c r="O24" s="23"/>
      <c r="P24" s="20"/>
    </row>
    <row r="25" spans="2:16">
      <c r="B25" s="20"/>
      <c r="C25" s="23"/>
      <c r="D25" s="23"/>
      <c r="E25" s="23"/>
      <c r="F25" s="23"/>
      <c r="G25" s="23"/>
      <c r="H25" s="23"/>
      <c r="I25" s="23"/>
      <c r="J25" s="23"/>
      <c r="K25" s="23"/>
      <c r="L25" s="23"/>
      <c r="M25" s="23"/>
      <c r="N25" s="23"/>
      <c r="O25" s="23"/>
      <c r="P25" s="20"/>
    </row>
    <row r="26" spans="2:16">
      <c r="B26" s="20"/>
      <c r="C26" s="23"/>
      <c r="D26" s="23"/>
      <c r="E26" s="23"/>
      <c r="F26" s="23"/>
      <c r="G26" s="23"/>
      <c r="H26" s="23"/>
      <c r="I26" s="23"/>
      <c r="J26" s="23"/>
      <c r="K26" s="23"/>
      <c r="L26" s="23"/>
      <c r="M26" s="23"/>
      <c r="N26" s="23"/>
      <c r="O26" s="23"/>
      <c r="P26" s="20"/>
    </row>
    <row r="27" spans="2:16">
      <c r="B27" s="20"/>
      <c r="C27" s="23"/>
      <c r="D27" s="23"/>
      <c r="E27" s="23"/>
      <c r="F27" s="23"/>
      <c r="G27" s="23"/>
      <c r="H27" s="23"/>
      <c r="I27" s="23"/>
      <c r="J27" s="23"/>
      <c r="K27" s="23"/>
      <c r="L27" s="23"/>
      <c r="M27" s="23"/>
      <c r="N27" s="23"/>
      <c r="O27" s="23"/>
      <c r="P27" s="20"/>
    </row>
    <row r="28" spans="2:16">
      <c r="B28" s="20"/>
      <c r="C28" s="23"/>
      <c r="D28" s="23"/>
      <c r="E28" s="23"/>
      <c r="F28" s="23"/>
      <c r="G28" s="23"/>
      <c r="H28" s="23"/>
      <c r="I28" s="23"/>
      <c r="J28" s="23"/>
      <c r="K28" s="23"/>
      <c r="L28" s="23"/>
      <c r="M28" s="23"/>
      <c r="N28" s="23"/>
      <c r="O28" s="23"/>
      <c r="P28" s="20"/>
    </row>
    <row r="29" spans="2:16">
      <c r="B29" s="20"/>
      <c r="C29" s="23"/>
      <c r="D29" s="23"/>
      <c r="E29" s="23"/>
      <c r="F29" s="23"/>
      <c r="G29" s="23"/>
      <c r="H29" s="23"/>
      <c r="I29" s="23"/>
      <c r="J29" s="23"/>
      <c r="K29" s="23"/>
      <c r="L29" s="23"/>
      <c r="M29" s="23"/>
      <c r="N29" s="23"/>
      <c r="O29" s="23"/>
      <c r="P29" s="20"/>
    </row>
    <row r="30" spans="2:16">
      <c r="B30" s="20"/>
      <c r="C30" s="23"/>
      <c r="D30" s="23"/>
      <c r="E30" s="23"/>
      <c r="F30" s="23"/>
      <c r="G30" s="23"/>
      <c r="H30" s="23"/>
      <c r="I30" s="23"/>
      <c r="J30" s="23"/>
      <c r="K30" s="23"/>
      <c r="L30" s="23"/>
      <c r="M30" s="23"/>
      <c r="N30" s="23"/>
      <c r="O30" s="23"/>
      <c r="P30" s="20"/>
    </row>
    <row r="31" spans="2:16">
      <c r="B31" s="20"/>
      <c r="C31" s="23"/>
      <c r="D31" s="23"/>
      <c r="E31" s="23"/>
      <c r="F31" s="23"/>
      <c r="G31" s="23"/>
      <c r="H31" s="23"/>
      <c r="I31" s="23"/>
      <c r="J31" s="23"/>
      <c r="K31" s="23"/>
      <c r="L31" s="23"/>
      <c r="M31" s="23"/>
      <c r="N31" s="23"/>
      <c r="O31" s="23"/>
      <c r="P31" s="20"/>
    </row>
    <row r="32" spans="2:16">
      <c r="B32" s="20"/>
      <c r="C32" s="23"/>
      <c r="D32" s="23"/>
      <c r="E32" s="23"/>
      <c r="F32" s="23"/>
      <c r="G32" s="23"/>
      <c r="H32" s="23"/>
      <c r="I32" s="23"/>
      <c r="J32" s="23"/>
      <c r="K32" s="23"/>
      <c r="L32" s="23"/>
      <c r="M32" s="23"/>
      <c r="N32" s="23"/>
      <c r="O32" s="23"/>
      <c r="P32" s="20"/>
    </row>
    <row r="33" spans="2:16" ht="15.75" customHeight="1">
      <c r="B33" s="20"/>
      <c r="C33" s="23"/>
      <c r="D33" s="23"/>
      <c r="E33" s="23"/>
      <c r="F33" s="23"/>
      <c r="G33" s="23"/>
      <c r="H33" s="23"/>
      <c r="I33" s="23"/>
      <c r="J33" s="100"/>
      <c r="K33" s="53"/>
      <c r="L33" s="23"/>
      <c r="M33" s="23"/>
      <c r="N33" s="23"/>
      <c r="O33" s="23"/>
      <c r="P33" s="20"/>
    </row>
    <row r="34" spans="2:16" ht="15.75" customHeight="1">
      <c r="B34" s="20"/>
      <c r="C34" s="23"/>
      <c r="D34" s="23"/>
      <c r="E34" s="23"/>
      <c r="F34" s="23"/>
      <c r="G34" s="23"/>
      <c r="H34" s="23"/>
      <c r="I34" s="23"/>
      <c r="J34" s="278"/>
      <c r="K34" s="283" t="str">
        <f>IF(Praktijkgegevens!$K$14=1,"Landbouwhuisdieren","")</f>
        <v/>
      </c>
      <c r="L34" s="283"/>
      <c r="M34" s="280"/>
      <c r="N34" s="280"/>
      <c r="O34" s="102"/>
      <c r="P34" s="20"/>
    </row>
    <row r="35" spans="2:16" ht="15.75" customHeight="1">
      <c r="B35" s="20"/>
      <c r="C35" s="23"/>
      <c r="D35" s="23"/>
      <c r="E35" s="23"/>
      <c r="F35" s="23"/>
      <c r="G35" s="23"/>
      <c r="H35" s="23"/>
      <c r="I35" s="23"/>
      <c r="J35" s="278"/>
      <c r="K35" s="283"/>
      <c r="L35" s="283"/>
      <c r="M35" s="280"/>
      <c r="N35" s="280"/>
      <c r="O35" s="102"/>
      <c r="P35" s="20"/>
    </row>
    <row r="36" spans="2:16" ht="15.75" customHeight="1">
      <c r="B36" s="20"/>
      <c r="C36" s="23"/>
      <c r="D36" s="23"/>
      <c r="E36" s="23"/>
      <c r="F36" s="23"/>
      <c r="G36" s="23"/>
      <c r="H36" s="23"/>
      <c r="I36" s="23"/>
      <c r="J36" s="278"/>
      <c r="K36" s="283"/>
      <c r="L36" s="283"/>
      <c r="M36" s="280"/>
      <c r="N36" s="280"/>
      <c r="O36" s="102"/>
      <c r="P36" s="20"/>
    </row>
    <row r="37" spans="2:16" ht="15.75" customHeight="1">
      <c r="B37" s="20"/>
      <c r="C37" s="23"/>
      <c r="D37" s="23"/>
      <c r="E37" s="23"/>
      <c r="F37" s="23"/>
      <c r="G37" s="23"/>
      <c r="H37" s="23"/>
      <c r="I37" s="23"/>
      <c r="J37" s="278"/>
      <c r="K37" s="283"/>
      <c r="L37" s="283"/>
      <c r="M37" s="280"/>
      <c r="N37" s="280"/>
      <c r="O37" s="102"/>
      <c r="P37" s="20"/>
    </row>
    <row r="38" spans="2:16" ht="15.75" customHeight="1">
      <c r="B38" s="20"/>
      <c r="C38" s="23"/>
      <c r="D38" s="23"/>
      <c r="E38" s="23"/>
      <c r="F38" s="23"/>
      <c r="G38" s="23"/>
      <c r="H38" s="23"/>
      <c r="I38" s="23"/>
      <c r="J38" s="278"/>
      <c r="K38" s="283"/>
      <c r="L38" s="283"/>
      <c r="M38" s="280"/>
      <c r="N38" s="280"/>
      <c r="O38" s="102"/>
      <c r="P38" s="20"/>
    </row>
    <row r="39" spans="2:16" ht="20.25" customHeight="1">
      <c r="B39" s="20"/>
      <c r="C39" s="23"/>
      <c r="D39" s="52"/>
      <c r="E39" s="23"/>
      <c r="F39" s="23"/>
      <c r="G39" s="23"/>
      <c r="H39" s="23"/>
      <c r="I39" s="23"/>
      <c r="J39" s="278"/>
      <c r="K39" s="283" t="s">
        <v>390</v>
      </c>
      <c r="L39" s="283"/>
      <c r="M39" s="280"/>
      <c r="N39" s="280"/>
      <c r="O39" s="102"/>
      <c r="P39" s="20"/>
    </row>
    <row r="40" spans="2:16" ht="34.5" customHeight="1">
      <c r="B40" s="20"/>
      <c r="C40" s="23"/>
      <c r="D40" s="52" t="s">
        <v>79</v>
      </c>
      <c r="E40" s="23"/>
      <c r="F40" s="23"/>
      <c r="G40" s="23"/>
      <c r="H40" s="23"/>
      <c r="I40" s="23"/>
      <c r="J40" s="23"/>
      <c r="K40" s="125" t="s">
        <v>198</v>
      </c>
      <c r="L40" s="23"/>
      <c r="M40" s="23"/>
      <c r="N40" s="23"/>
      <c r="O40" s="23"/>
      <c r="P40" s="20"/>
    </row>
    <row r="41" spans="2:16">
      <c r="B41" s="20"/>
      <c r="C41" s="23"/>
      <c r="D41" s="23"/>
      <c r="E41" s="23"/>
      <c r="F41" s="23"/>
      <c r="G41" s="23"/>
      <c r="H41" s="23"/>
      <c r="I41" s="23"/>
      <c r="J41" s="23"/>
      <c r="K41" s="23"/>
      <c r="L41" s="23"/>
      <c r="M41" s="23"/>
      <c r="N41" s="23"/>
      <c r="O41" s="23"/>
      <c r="P41" s="20"/>
    </row>
    <row r="42" spans="2:16" s="57" customFormat="1" ht="30.75">
      <c r="B42" s="56"/>
      <c r="C42" s="51"/>
      <c r="D42" s="143" t="s">
        <v>36</v>
      </c>
      <c r="E42" s="144" t="s">
        <v>37</v>
      </c>
      <c r="F42" s="143" t="s">
        <v>38</v>
      </c>
      <c r="G42" s="143" t="s">
        <v>273</v>
      </c>
      <c r="H42" s="145" t="s">
        <v>40</v>
      </c>
      <c r="I42" s="50"/>
      <c r="J42" s="126"/>
      <c r="K42" s="242">
        <f>(Energie!E9*Energie!M9)+(Energie!E8*Energie!M8)+Praktijkgegevens!M33</f>
        <v>0</v>
      </c>
      <c r="L42" s="127" t="s">
        <v>197</v>
      </c>
      <c r="M42" s="51"/>
      <c r="N42" s="51"/>
      <c r="O42" s="51"/>
      <c r="P42" s="56"/>
    </row>
    <row r="43" spans="2:16" ht="18.75" customHeight="1">
      <c r="B43" s="20"/>
      <c r="C43" s="23"/>
      <c r="D43" s="53" t="s">
        <v>0</v>
      </c>
      <c r="E43" s="139">
        <v>0</v>
      </c>
      <c r="F43" s="140" t="s">
        <v>387</v>
      </c>
      <c r="G43" s="140">
        <f>Energie!L8</f>
        <v>0</v>
      </c>
      <c r="H43" s="140">
        <f>Energie!K9</f>
        <v>0</v>
      </c>
      <c r="I43" s="140"/>
      <c r="J43" s="23"/>
      <c r="K43" s="281" t="s">
        <v>267</v>
      </c>
      <c r="L43" s="282"/>
      <c r="M43" s="282"/>
      <c r="N43" s="282"/>
      <c r="O43" s="103"/>
      <c r="P43" s="20"/>
    </row>
    <row r="44" spans="2:16" ht="15.75" customHeight="1">
      <c r="B44" s="20"/>
      <c r="C44" s="23"/>
      <c r="D44" s="53"/>
      <c r="E44" s="139">
        <v>1</v>
      </c>
      <c r="F44" s="140" t="s">
        <v>388</v>
      </c>
      <c r="G44" s="140">
        <f>Energie!L9</f>
        <v>0</v>
      </c>
      <c r="H44" s="140">
        <f>Energie!K9</f>
        <v>0</v>
      </c>
      <c r="I44" s="140"/>
      <c r="J44" s="23"/>
      <c r="K44" s="282"/>
      <c r="L44" s="282"/>
      <c r="M44" s="282"/>
      <c r="N44" s="282"/>
      <c r="O44" s="103"/>
      <c r="P44" s="20"/>
    </row>
    <row r="45" spans="2:16" ht="15.75">
      <c r="B45" s="20"/>
      <c r="C45" s="23"/>
      <c r="D45" s="53"/>
      <c r="E45" s="139">
        <v>2</v>
      </c>
      <c r="F45" s="141" t="s">
        <v>42</v>
      </c>
      <c r="G45" s="140">
        <f>Energie!L10</f>
        <v>12</v>
      </c>
      <c r="H45" s="140">
        <f>Energie!K10</f>
        <v>0</v>
      </c>
      <c r="I45" s="140"/>
      <c r="J45" s="23"/>
      <c r="K45" s="282"/>
      <c r="L45" s="282"/>
      <c r="M45" s="282"/>
      <c r="N45" s="282"/>
      <c r="O45" s="103"/>
      <c r="P45" s="20"/>
    </row>
    <row r="46" spans="2:16" ht="15.75">
      <c r="B46" s="20"/>
      <c r="C46" s="23"/>
      <c r="D46" s="53"/>
      <c r="E46" s="139">
        <v>3</v>
      </c>
      <c r="F46" s="141" t="s">
        <v>43</v>
      </c>
      <c r="G46" s="140">
        <f>Energie!L11</f>
        <v>12</v>
      </c>
      <c r="H46" s="140">
        <f>Energie!K11</f>
        <v>0</v>
      </c>
      <c r="I46" s="140"/>
      <c r="J46" s="23"/>
      <c r="K46" s="23"/>
      <c r="L46" s="23"/>
      <c r="M46" s="23"/>
      <c r="N46" s="23"/>
      <c r="O46" s="23"/>
      <c r="P46" s="20"/>
    </row>
    <row r="47" spans="2:16" ht="15.75">
      <c r="B47" s="20"/>
      <c r="C47" s="23"/>
      <c r="D47" s="53"/>
      <c r="E47" s="139">
        <v>4</v>
      </c>
      <c r="F47" s="140" t="s">
        <v>44</v>
      </c>
      <c r="G47" s="140">
        <f>Energie!L12</f>
        <v>14</v>
      </c>
      <c r="H47" s="140">
        <f>Energie!K12</f>
        <v>0</v>
      </c>
      <c r="I47" s="140"/>
      <c r="J47" s="23"/>
      <c r="K47" s="23"/>
      <c r="L47" s="23"/>
      <c r="M47" s="23"/>
      <c r="N47" s="23"/>
      <c r="O47" s="23"/>
      <c r="P47" s="20"/>
    </row>
    <row r="48" spans="2:16" ht="15.75">
      <c r="B48" s="20"/>
      <c r="C48" s="23"/>
      <c r="D48" s="53"/>
      <c r="E48" s="139">
        <v>5</v>
      </c>
      <c r="F48" s="140" t="s">
        <v>45</v>
      </c>
      <c r="G48" s="140">
        <f>SUM(Energie!L13:L16)</f>
        <v>12</v>
      </c>
      <c r="H48" s="140">
        <f>SUM(Energie!K13:K16)</f>
        <v>0</v>
      </c>
      <c r="I48" s="140"/>
      <c r="J48" s="23"/>
      <c r="K48" s="88"/>
      <c r="L48" s="88"/>
      <c r="M48" s="88"/>
      <c r="N48" s="88"/>
      <c r="O48" s="23"/>
      <c r="P48" s="20"/>
    </row>
    <row r="49" spans="2:16" ht="20.25">
      <c r="B49" s="20"/>
      <c r="C49" s="23"/>
      <c r="D49" s="53"/>
      <c r="E49" s="139">
        <v>6</v>
      </c>
      <c r="F49" s="140" t="s">
        <v>46</v>
      </c>
      <c r="G49" s="140">
        <f>Energie!L17</f>
        <v>13</v>
      </c>
      <c r="H49" s="140">
        <f>Energie!K17</f>
        <v>0</v>
      </c>
      <c r="I49" s="140"/>
      <c r="J49" s="23"/>
      <c r="K49" s="104" t="s">
        <v>262</v>
      </c>
      <c r="L49" s="306">
        <f>Energie!E9*Energie!M9</f>
        <v>0</v>
      </c>
      <c r="M49" s="104" t="s">
        <v>265</v>
      </c>
      <c r="N49" s="104" t="s">
        <v>266</v>
      </c>
      <c r="O49" s="23"/>
      <c r="P49" s="20"/>
    </row>
    <row r="50" spans="2:16" ht="20.25">
      <c r="B50" s="20"/>
      <c r="C50" s="23"/>
      <c r="D50" s="53"/>
      <c r="E50" s="139">
        <v>7</v>
      </c>
      <c r="F50" s="140" t="s">
        <v>47</v>
      </c>
      <c r="G50" s="140">
        <f>SUM(Energie!L18:L30)</f>
        <v>65</v>
      </c>
      <c r="H50" s="140">
        <f>SUM(Energie!K18:K30)</f>
        <v>0</v>
      </c>
      <c r="I50" s="140"/>
      <c r="J50" s="23"/>
      <c r="K50" s="104" t="s">
        <v>263</v>
      </c>
      <c r="L50" s="306">
        <f>Energie!E8*Energie!M8</f>
        <v>0</v>
      </c>
      <c r="M50" s="104" t="s">
        <v>265</v>
      </c>
      <c r="N50" s="104" t="s">
        <v>266</v>
      </c>
      <c r="O50" s="23"/>
      <c r="P50" s="20"/>
    </row>
    <row r="51" spans="2:16" ht="20.25">
      <c r="B51" s="20"/>
      <c r="C51" s="23"/>
      <c r="D51" s="23"/>
      <c r="E51" s="139">
        <v>8</v>
      </c>
      <c r="F51" s="140" t="s">
        <v>49</v>
      </c>
      <c r="G51" s="140">
        <f>Energie!L32</f>
        <v>10</v>
      </c>
      <c r="H51" s="140">
        <f>Energie!K32</f>
        <v>0</v>
      </c>
      <c r="I51" s="140"/>
      <c r="J51" s="88"/>
      <c r="K51" s="104" t="s">
        <v>264</v>
      </c>
      <c r="L51" s="306">
        <f>Praktijkgegevens!M33</f>
        <v>0</v>
      </c>
      <c r="M51" s="104" t="s">
        <v>265</v>
      </c>
      <c r="N51" s="104" t="s">
        <v>266</v>
      </c>
      <c r="O51" s="23"/>
      <c r="P51" s="20"/>
    </row>
    <row r="52" spans="2:16" ht="18.75">
      <c r="B52" s="20"/>
      <c r="C52" s="23"/>
      <c r="D52" s="23"/>
      <c r="E52" s="140"/>
      <c r="F52" s="140"/>
      <c r="G52" s="142">
        <f>SUM(G43:G51)</f>
        <v>138</v>
      </c>
      <c r="H52" s="156">
        <f>SUM(H43:H51)/G52</f>
        <v>0</v>
      </c>
      <c r="I52" s="142" t="s">
        <v>50</v>
      </c>
      <c r="J52" s="23"/>
      <c r="K52" s="88"/>
      <c r="L52" s="88"/>
      <c r="M52" s="88"/>
      <c r="N52" s="88"/>
      <c r="O52" s="23"/>
      <c r="P52" s="20"/>
    </row>
    <row r="53" spans="2:16">
      <c r="B53" s="20"/>
      <c r="C53" s="23"/>
      <c r="D53" s="23"/>
      <c r="E53" s="140"/>
      <c r="F53" s="140"/>
      <c r="G53" s="140"/>
      <c r="H53" s="140"/>
      <c r="I53" s="140"/>
      <c r="J53" s="23"/>
      <c r="K53" s="88"/>
      <c r="L53" s="88"/>
      <c r="M53" s="88"/>
      <c r="N53" s="88"/>
      <c r="O53" s="23"/>
      <c r="P53" s="20"/>
    </row>
    <row r="54" spans="2:16" ht="15.75">
      <c r="B54" s="20"/>
      <c r="C54" s="23"/>
      <c r="D54" s="53" t="s">
        <v>9</v>
      </c>
      <c r="E54" s="139">
        <v>9</v>
      </c>
      <c r="F54" s="140" t="s">
        <v>389</v>
      </c>
      <c r="G54" s="140">
        <f>Water!K8</f>
        <v>0</v>
      </c>
      <c r="H54" s="140">
        <f>Water!J8</f>
        <v>0</v>
      </c>
      <c r="I54" s="140"/>
      <c r="J54" s="23"/>
      <c r="K54" s="23"/>
      <c r="L54" s="23"/>
      <c r="M54" s="23"/>
      <c r="N54" s="23"/>
      <c r="O54" s="23"/>
      <c r="P54" s="20"/>
    </row>
    <row r="55" spans="2:16" ht="20.25">
      <c r="B55" s="20"/>
      <c r="C55" s="23"/>
      <c r="D55" s="53"/>
      <c r="E55" s="139">
        <v>10</v>
      </c>
      <c r="F55" s="140" t="s">
        <v>51</v>
      </c>
      <c r="G55" s="140">
        <f>SUM(Water!K9:K14)</f>
        <v>30</v>
      </c>
      <c r="H55" s="140">
        <f>SUM(Water!J9:J14)</f>
        <v>0</v>
      </c>
      <c r="I55" s="140"/>
      <c r="J55" s="23"/>
      <c r="K55" s="125" t="s">
        <v>274</v>
      </c>
      <c r="L55" s="23"/>
      <c r="M55" s="23"/>
      <c r="N55" s="23"/>
      <c r="O55" s="23"/>
      <c r="P55" s="20"/>
    </row>
    <row r="56" spans="2:16" ht="18.75">
      <c r="B56" s="20"/>
      <c r="C56" s="23"/>
      <c r="D56" s="53"/>
      <c r="E56" s="139">
        <v>11</v>
      </c>
      <c r="F56" s="140" t="s">
        <v>52</v>
      </c>
      <c r="G56" s="140">
        <f>SUM(Water!K15:K21)</f>
        <v>49</v>
      </c>
      <c r="H56" s="140">
        <f>SUM(Water!J15:J21)</f>
        <v>0</v>
      </c>
      <c r="I56" s="140"/>
      <c r="J56" s="88"/>
      <c r="K56" s="138">
        <f>IF(Praktijkgegevens!E16=0,"-",(K42/Praktijkgegevens!E16))</f>
        <v>0</v>
      </c>
      <c r="L56" s="128" t="s">
        <v>269</v>
      </c>
      <c r="M56" s="23"/>
      <c r="N56" s="23"/>
      <c r="O56" s="23"/>
      <c r="P56" s="20"/>
    </row>
    <row r="57" spans="2:16" ht="18.75">
      <c r="B57" s="20"/>
      <c r="C57" s="23"/>
      <c r="D57" s="53"/>
      <c r="E57" s="139"/>
      <c r="F57" s="140"/>
      <c r="G57" s="142">
        <f>SUM(G54:G56)</f>
        <v>79</v>
      </c>
      <c r="H57" s="156">
        <f>SUM(H54:H56)/G57</f>
        <v>0</v>
      </c>
      <c r="I57" s="142" t="s">
        <v>50</v>
      </c>
      <c r="J57" s="23"/>
      <c r="K57" s="138">
        <f>IF(Praktijkgegevens!E18=0,"-",(K42/Praktijkgegevens!E18))</f>
        <v>0</v>
      </c>
      <c r="L57" s="128" t="s">
        <v>268</v>
      </c>
      <c r="M57" s="23"/>
      <c r="N57" s="23"/>
      <c r="O57" s="23"/>
      <c r="P57" s="20"/>
    </row>
    <row r="58" spans="2:16" ht="17.25">
      <c r="B58" s="20"/>
      <c r="C58" s="23"/>
      <c r="D58" s="53"/>
      <c r="E58" s="139"/>
      <c r="F58" s="140"/>
      <c r="G58" s="140"/>
      <c r="H58" s="140"/>
      <c r="I58" s="140"/>
      <c r="J58" s="23"/>
      <c r="K58" s="138">
        <f>IF(Praktijkgegevens!E20=0,"-",(K42/Praktijkgegevens!E20))</f>
        <v>0</v>
      </c>
      <c r="L58" s="128" t="s">
        <v>270</v>
      </c>
      <c r="M58" s="23"/>
      <c r="N58" s="23"/>
      <c r="O58" s="23"/>
      <c r="P58" s="20"/>
    </row>
    <row r="59" spans="2:16" ht="17.25">
      <c r="B59" s="20"/>
      <c r="C59" s="23"/>
      <c r="D59" s="53" t="s">
        <v>14</v>
      </c>
      <c r="E59" s="139">
        <v>12</v>
      </c>
      <c r="F59" s="140" t="s">
        <v>53</v>
      </c>
      <c r="G59" s="140">
        <f>SUM(Lucht!K8:K10)</f>
        <v>48</v>
      </c>
      <c r="H59" s="140">
        <f>SUM(Lucht!J8:J10)</f>
        <v>0</v>
      </c>
      <c r="I59" s="140"/>
      <c r="J59" s="23"/>
      <c r="K59" s="138">
        <f>IF(Praktijkgegevens!E22=0,"-",(K42/Praktijkgegevens!E22))</f>
        <v>0</v>
      </c>
      <c r="L59" s="128" t="s">
        <v>271</v>
      </c>
      <c r="M59" s="23"/>
      <c r="N59" s="23"/>
      <c r="O59" s="23"/>
      <c r="P59" s="20"/>
    </row>
    <row r="60" spans="2:16" ht="17.25">
      <c r="B60" s="20"/>
      <c r="C60" s="23"/>
      <c r="D60" s="53"/>
      <c r="E60" s="139">
        <v>13</v>
      </c>
      <c r="F60" s="140" t="s">
        <v>54</v>
      </c>
      <c r="G60" s="140">
        <f>SUM(Lucht!K11:K14)</f>
        <v>44</v>
      </c>
      <c r="H60" s="140">
        <f>SUM(Lucht!J11:J14)</f>
        <v>0</v>
      </c>
      <c r="I60" s="140"/>
      <c r="J60" s="54"/>
      <c r="K60" s="138">
        <f>IF(Praktijkgegevens!E24=0,"-",(K42/Praktijkgegevens!E24))</f>
        <v>0</v>
      </c>
      <c r="L60" s="128" t="s">
        <v>272</v>
      </c>
      <c r="M60" s="23"/>
      <c r="N60" s="23"/>
      <c r="O60" s="23"/>
      <c r="P60" s="20"/>
    </row>
    <row r="61" spans="2:16" ht="18.75">
      <c r="B61" s="20"/>
      <c r="C61" s="23"/>
      <c r="D61" s="53"/>
      <c r="E61" s="139"/>
      <c r="F61" s="140"/>
      <c r="G61" s="142">
        <f>Lucht!K15</f>
        <v>92</v>
      </c>
      <c r="H61" s="156">
        <f>SUM(H59:H60)/G61</f>
        <v>0</v>
      </c>
      <c r="I61" s="142" t="s">
        <v>50</v>
      </c>
      <c r="J61" s="23"/>
      <c r="K61" s="88"/>
      <c r="L61" s="88"/>
      <c r="M61" s="88"/>
      <c r="N61" s="88"/>
      <c r="O61" s="23"/>
      <c r="P61" s="20"/>
    </row>
    <row r="62" spans="2:16" ht="15.75">
      <c r="B62" s="20"/>
      <c r="C62" s="23"/>
      <c r="D62" s="53"/>
      <c r="E62" s="139"/>
      <c r="F62" s="140"/>
      <c r="G62" s="140"/>
      <c r="H62" s="140"/>
      <c r="I62" s="140"/>
      <c r="J62" s="23"/>
      <c r="K62" s="88"/>
      <c r="L62" s="88"/>
      <c r="M62" s="88"/>
      <c r="N62" s="88"/>
      <c r="O62" s="23"/>
      <c r="P62" s="20"/>
    </row>
    <row r="63" spans="2:16" ht="15.75">
      <c r="B63" s="20"/>
      <c r="C63" s="23"/>
      <c r="D63" s="53" t="s">
        <v>18</v>
      </c>
      <c r="E63" s="139">
        <v>14</v>
      </c>
      <c r="F63" s="140" t="s">
        <v>55</v>
      </c>
      <c r="G63" s="140">
        <f>SUM('Afval en productinkoop'!K8:K17)</f>
        <v>19</v>
      </c>
      <c r="H63" s="140">
        <f>SUM('Afval en productinkoop'!J8:J17)</f>
        <v>0</v>
      </c>
      <c r="I63" s="140"/>
      <c r="J63" s="23"/>
      <c r="K63" s="88"/>
      <c r="L63" s="88"/>
      <c r="M63" s="88"/>
      <c r="N63" s="88"/>
      <c r="O63" s="23"/>
      <c r="P63" s="20"/>
    </row>
    <row r="64" spans="2:16" ht="15.75">
      <c r="B64" s="20"/>
      <c r="C64" s="23"/>
      <c r="D64" s="53"/>
      <c r="E64" s="139">
        <v>15</v>
      </c>
      <c r="F64" s="140" t="s">
        <v>56</v>
      </c>
      <c r="G64" s="140">
        <f>'Afval en productinkoop'!K19</f>
        <v>15</v>
      </c>
      <c r="H64" s="140">
        <f>SUM('Afval en productinkoop'!J19)</f>
        <v>0</v>
      </c>
      <c r="I64" s="140"/>
      <c r="J64" s="23"/>
      <c r="K64" s="88"/>
      <c r="L64" s="88"/>
      <c r="M64" s="88"/>
      <c r="N64" s="88"/>
      <c r="O64" s="23"/>
      <c r="P64" s="20"/>
    </row>
    <row r="65" spans="2:16" ht="15.75">
      <c r="B65" s="20"/>
      <c r="C65" s="23"/>
      <c r="D65" s="53"/>
      <c r="E65" s="139">
        <v>16</v>
      </c>
      <c r="F65" s="140" t="s">
        <v>57</v>
      </c>
      <c r="G65" s="140">
        <f>SUM('Afval en productinkoop'!K20:K25)</f>
        <v>18</v>
      </c>
      <c r="H65" s="140">
        <f>SUM('Afval en productinkoop'!J20:J25)</f>
        <v>0</v>
      </c>
      <c r="I65" s="140"/>
      <c r="J65" s="23"/>
      <c r="K65" s="279" t="s">
        <v>385</v>
      </c>
      <c r="L65" s="279"/>
      <c r="M65" s="279"/>
      <c r="N65" s="279"/>
      <c r="O65" s="23"/>
      <c r="P65" s="20"/>
    </row>
    <row r="66" spans="2:16" ht="15.75">
      <c r="B66" s="20"/>
      <c r="C66" s="23"/>
      <c r="D66" s="53"/>
      <c r="E66" s="139">
        <v>17</v>
      </c>
      <c r="F66" s="140" t="s">
        <v>58</v>
      </c>
      <c r="G66" s="140">
        <f>SUM('Afval en productinkoop'!K26:K28)</f>
        <v>18</v>
      </c>
      <c r="H66" s="140">
        <f>SUM('Afval en productinkoop'!J26:J28)</f>
        <v>0</v>
      </c>
      <c r="I66" s="140"/>
      <c r="J66" s="23"/>
      <c r="K66" s="279"/>
      <c r="L66" s="279"/>
      <c r="M66" s="279"/>
      <c r="N66" s="279"/>
      <c r="O66" s="23"/>
      <c r="P66" s="20"/>
    </row>
    <row r="67" spans="2:16" ht="15.75">
      <c r="B67" s="20"/>
      <c r="C67" s="23"/>
      <c r="D67" s="53"/>
      <c r="E67" s="139">
        <v>18</v>
      </c>
      <c r="F67" s="140" t="s">
        <v>59</v>
      </c>
      <c r="G67" s="140">
        <f>SUM('Afval en productinkoop'!K29:K38)</f>
        <v>20</v>
      </c>
      <c r="H67" s="140">
        <f>SUM('Afval en productinkoop'!J29:J39)</f>
        <v>0</v>
      </c>
      <c r="I67" s="140"/>
      <c r="J67" s="54"/>
      <c r="K67" s="239" t="s">
        <v>386</v>
      </c>
      <c r="L67" s="23"/>
      <c r="M67" s="23"/>
      <c r="N67" s="23"/>
      <c r="O67" s="23"/>
      <c r="P67" s="20"/>
    </row>
    <row r="68" spans="2:16" ht="18.75">
      <c r="B68" s="20"/>
      <c r="C68" s="23"/>
      <c r="D68" s="53"/>
      <c r="E68" s="139"/>
      <c r="F68" s="140"/>
      <c r="G68" s="142">
        <f>SUM(G63:G67)</f>
        <v>90</v>
      </c>
      <c r="H68" s="156">
        <f>SUM(H63:H67)/G68</f>
        <v>0</v>
      </c>
      <c r="I68" s="142" t="s">
        <v>50</v>
      </c>
      <c r="J68" s="23"/>
      <c r="K68" s="23"/>
      <c r="L68" s="23"/>
      <c r="M68" s="23"/>
      <c r="N68" s="23"/>
      <c r="O68" s="23"/>
      <c r="P68" s="20"/>
    </row>
    <row r="69" spans="2:16" ht="15.75">
      <c r="B69" s="20"/>
      <c r="C69" s="23"/>
      <c r="D69" s="53"/>
      <c r="E69" s="139"/>
      <c r="F69" s="140"/>
      <c r="G69" s="140"/>
      <c r="H69" s="140"/>
      <c r="I69" s="140"/>
      <c r="J69" s="23"/>
      <c r="K69" s="23"/>
      <c r="L69" s="23"/>
      <c r="M69" s="23"/>
      <c r="N69" s="23"/>
      <c r="O69" s="23"/>
      <c r="P69" s="20"/>
    </row>
    <row r="70" spans="2:16" ht="15.75">
      <c r="B70" s="20"/>
      <c r="C70" s="23"/>
      <c r="D70" s="53" t="s">
        <v>25</v>
      </c>
      <c r="E70" s="139">
        <v>19</v>
      </c>
      <c r="F70" s="140" t="s">
        <v>60</v>
      </c>
      <c r="G70" s="140">
        <f>SUM('Vervoer en transport'!K8:K14)</f>
        <v>44</v>
      </c>
      <c r="H70" s="140">
        <f>SUM('Vervoer en transport'!J8:J14)</f>
        <v>0</v>
      </c>
      <c r="I70" s="140"/>
      <c r="J70" s="54"/>
      <c r="K70" s="23"/>
      <c r="L70" s="23"/>
      <c r="M70" s="23"/>
      <c r="N70" s="23"/>
      <c r="O70" s="23"/>
      <c r="P70" s="20"/>
    </row>
    <row r="71" spans="2:16" ht="18.75">
      <c r="B71" s="20"/>
      <c r="C71" s="23"/>
      <c r="D71" s="53"/>
      <c r="E71" s="139"/>
      <c r="F71" s="140"/>
      <c r="G71" s="142">
        <f>SUM(G70)</f>
        <v>44</v>
      </c>
      <c r="H71" s="156">
        <f>SUM(H70)/G71</f>
        <v>0</v>
      </c>
      <c r="I71" s="142" t="s">
        <v>50</v>
      </c>
      <c r="J71" s="23"/>
      <c r="K71" s="23"/>
      <c r="L71" s="23"/>
      <c r="M71" s="23"/>
      <c r="N71" s="23"/>
      <c r="O71" s="23"/>
      <c r="P71" s="20"/>
    </row>
    <row r="72" spans="2:16">
      <c r="B72" s="20"/>
      <c r="C72" s="23"/>
      <c r="D72" s="23"/>
      <c r="E72" s="140"/>
      <c r="F72" s="140"/>
      <c r="G72" s="140"/>
      <c r="H72" s="140"/>
      <c r="I72" s="140"/>
      <c r="J72" s="23"/>
      <c r="K72" s="23"/>
      <c r="L72" s="23"/>
      <c r="M72" s="23"/>
      <c r="N72" s="23"/>
      <c r="O72" s="23"/>
      <c r="P72" s="20"/>
    </row>
    <row r="73" spans="2:16" ht="15.75">
      <c r="B73" s="20"/>
      <c r="C73" s="23"/>
      <c r="D73" s="53" t="s">
        <v>118</v>
      </c>
      <c r="E73" s="139">
        <v>20</v>
      </c>
      <c r="F73" s="140" t="s">
        <v>61</v>
      </c>
      <c r="G73" s="140">
        <f>SUM(Werkklimaat!L9:L20)</f>
        <v>78</v>
      </c>
      <c r="H73" s="140">
        <f>SUM(Werkklimaat!K9:K20)</f>
        <v>0</v>
      </c>
      <c r="I73" s="140"/>
      <c r="J73" s="23"/>
      <c r="K73" s="23"/>
      <c r="L73" s="23"/>
      <c r="M73" s="23"/>
      <c r="N73" s="23"/>
      <c r="O73" s="23"/>
      <c r="P73" s="20"/>
    </row>
    <row r="74" spans="2:16" ht="15.75">
      <c r="B74" s="20"/>
      <c r="C74" s="23"/>
      <c r="D74" s="53"/>
      <c r="E74" s="139">
        <v>21</v>
      </c>
      <c r="F74" s="140" t="s">
        <v>62</v>
      </c>
      <c r="G74" s="140">
        <f>SUM(Werkklimaat!L21:L26)</f>
        <v>42</v>
      </c>
      <c r="H74" s="140">
        <f>SUM(Werkklimaat!K21:K26)</f>
        <v>0</v>
      </c>
      <c r="I74" s="140"/>
      <c r="J74" s="54"/>
      <c r="K74" s="23"/>
      <c r="L74" s="23"/>
      <c r="M74" s="23"/>
      <c r="N74" s="23"/>
      <c r="O74" s="23"/>
      <c r="P74" s="20"/>
    </row>
    <row r="75" spans="2:16" ht="18.75">
      <c r="B75" s="20"/>
      <c r="C75" s="23"/>
      <c r="D75" s="53"/>
      <c r="E75" s="139"/>
      <c r="F75" s="140"/>
      <c r="G75" s="142">
        <f>SUM(G73:G74)</f>
        <v>120</v>
      </c>
      <c r="H75" s="156">
        <f>SUM(H73:H74)/G75</f>
        <v>0</v>
      </c>
      <c r="I75" s="142" t="s">
        <v>50</v>
      </c>
      <c r="J75" s="23"/>
      <c r="K75" s="23"/>
      <c r="L75" s="23"/>
      <c r="M75" s="23"/>
      <c r="N75" s="23"/>
      <c r="O75" s="23"/>
      <c r="P75" s="20"/>
    </row>
    <row r="76" spans="2:16" ht="15.75">
      <c r="B76" s="20"/>
      <c r="C76" s="23"/>
      <c r="D76" s="53"/>
      <c r="E76" s="139"/>
      <c r="F76" s="140"/>
      <c r="G76" s="140"/>
      <c r="H76" s="140"/>
      <c r="I76" s="140"/>
      <c r="J76" s="23"/>
      <c r="K76" s="23"/>
      <c r="L76" s="23"/>
      <c r="M76" s="23"/>
      <c r="N76" s="23"/>
      <c r="O76" s="23"/>
      <c r="P76" s="20"/>
    </row>
    <row r="77" spans="2:16" ht="15.75">
      <c r="B77" s="20"/>
      <c r="C77" s="23"/>
      <c r="D77" s="53" t="s">
        <v>48</v>
      </c>
      <c r="E77" s="139">
        <v>22</v>
      </c>
      <c r="F77" s="140" t="s">
        <v>63</v>
      </c>
      <c r="G77" s="140">
        <f>SUM('Beleid en lokale betrokkenheid'!K8:K18)</f>
        <v>50</v>
      </c>
      <c r="H77" s="140">
        <f>SUM('Beleid en lokale betrokkenheid'!J8:J18)</f>
        <v>0</v>
      </c>
      <c r="I77" s="140"/>
      <c r="J77" s="23"/>
      <c r="K77" s="23"/>
      <c r="L77" s="23"/>
      <c r="M77" s="23"/>
      <c r="N77" s="23"/>
      <c r="O77" s="23"/>
      <c r="P77" s="20"/>
    </row>
    <row r="78" spans="2:16" ht="15.75">
      <c r="B78" s="20"/>
      <c r="C78" s="23"/>
      <c r="D78" s="53"/>
      <c r="E78" s="139">
        <v>23</v>
      </c>
      <c r="F78" s="140" t="s">
        <v>64</v>
      </c>
      <c r="G78" s="140">
        <f>SUM('Beleid en lokale betrokkenheid'!K19:K21)</f>
        <v>34</v>
      </c>
      <c r="H78" s="140">
        <f>SUM('Beleid en lokale betrokkenheid'!J19:J21)</f>
        <v>0</v>
      </c>
      <c r="I78" s="140"/>
      <c r="J78" s="23"/>
      <c r="K78" s="23"/>
      <c r="L78" s="23"/>
      <c r="M78" s="23"/>
      <c r="N78" s="23"/>
      <c r="O78" s="23"/>
      <c r="P78" s="20"/>
    </row>
    <row r="79" spans="2:16" ht="15.75">
      <c r="B79" s="20"/>
      <c r="C79" s="23"/>
      <c r="D79" s="53"/>
      <c r="E79" s="139">
        <v>24</v>
      </c>
      <c r="F79" s="140" t="s">
        <v>65</v>
      </c>
      <c r="G79" s="140">
        <f>SUM('Beleid en lokale betrokkenheid'!K22:K33)</f>
        <v>36</v>
      </c>
      <c r="H79" s="140">
        <f>SUM('Beleid en lokale betrokkenheid'!J22:J33)</f>
        <v>0</v>
      </c>
      <c r="I79" s="140"/>
      <c r="J79" s="54"/>
      <c r="K79" s="23"/>
      <c r="L79" s="23"/>
      <c r="M79" s="23"/>
      <c r="N79" s="23"/>
      <c r="O79" s="23"/>
      <c r="P79" s="20"/>
    </row>
    <row r="80" spans="2:16" ht="19.5" customHeight="1">
      <c r="B80" s="20"/>
      <c r="C80" s="23"/>
      <c r="D80" s="53"/>
      <c r="E80" s="139"/>
      <c r="F80" s="140"/>
      <c r="G80" s="142">
        <f>SUM(G77:G79)</f>
        <v>120</v>
      </c>
      <c r="H80" s="156">
        <f>SUM(H77:H79)/G80</f>
        <v>0</v>
      </c>
      <c r="I80" s="142" t="s">
        <v>50</v>
      </c>
      <c r="J80" s="54"/>
      <c r="K80" s="23"/>
      <c r="L80" s="23"/>
      <c r="M80" s="23"/>
      <c r="N80" s="23"/>
      <c r="O80" s="23"/>
      <c r="P80" s="20"/>
    </row>
    <row r="81" spans="2:16" ht="14.25" customHeight="1">
      <c r="B81" s="20"/>
      <c r="C81" s="23"/>
      <c r="D81" s="23"/>
      <c r="E81" s="23"/>
      <c r="F81" s="23"/>
      <c r="G81" s="23"/>
      <c r="H81" s="23"/>
      <c r="I81" s="54"/>
      <c r="J81" s="23"/>
      <c r="K81" s="23"/>
      <c r="L81" s="23"/>
      <c r="M81" s="23"/>
      <c r="N81" s="23"/>
      <c r="O81" s="23"/>
      <c r="P81" s="20"/>
    </row>
    <row r="82" spans="2:16" ht="23.25" customHeight="1">
      <c r="B82" s="20"/>
      <c r="C82" s="20"/>
      <c r="D82" s="20"/>
      <c r="E82" s="20"/>
      <c r="F82" s="20"/>
      <c r="G82" s="20"/>
      <c r="H82" s="20"/>
      <c r="I82" s="20"/>
      <c r="J82" s="20"/>
      <c r="K82" s="20"/>
      <c r="L82" s="20"/>
      <c r="M82" s="20"/>
      <c r="N82" s="20"/>
      <c r="O82" s="20"/>
      <c r="P82" s="20"/>
    </row>
    <row r="83" spans="2:16" ht="15.75">
      <c r="D83" s="58"/>
      <c r="E83" s="13"/>
    </row>
    <row r="84" spans="2:16" ht="15.75">
      <c r="D84" s="58"/>
      <c r="E84" s="13"/>
    </row>
    <row r="85" spans="2:16" ht="15.75">
      <c r="D85" s="58"/>
      <c r="E85" s="13"/>
    </row>
    <row r="86" spans="2:16" ht="15.75">
      <c r="D86" s="58"/>
      <c r="E86" s="13"/>
    </row>
    <row r="91" spans="2:16" ht="15.75">
      <c r="D91" s="58"/>
      <c r="E91" s="13"/>
    </row>
    <row r="92" spans="2:16" ht="15.75">
      <c r="D92" s="58"/>
      <c r="E92" s="13"/>
    </row>
    <row r="95" spans="2:16" ht="15.75">
      <c r="D95" s="58"/>
      <c r="E95" s="13"/>
    </row>
    <row r="96" spans="2:16" ht="15.75">
      <c r="D96" s="58"/>
      <c r="E96" s="13"/>
    </row>
    <row r="97" spans="4:5" ht="15.75">
      <c r="D97" s="58"/>
      <c r="E97" s="13"/>
    </row>
    <row r="98" spans="4:5" ht="15.75">
      <c r="D98" s="58"/>
      <c r="E98" s="13"/>
    </row>
  </sheetData>
  <sheetProtection algorithmName="SHA-512" hashValue="N2jo62W2IDcSjMKIzo8ppOUd/RFWVj6ea02QoRBfwetbqelgzF+bD5SQEuQPQ3OYztwSdEKaeMEOWIM2oSy/Jw==" saltValue="Jnu9zj+mB6v/1zn3Lv4GCA==" spinCount="100000" sheet="1" objects="1" scenarios="1"/>
  <scenarios current="0">
    <scenario name="Punten energieverbruik" locked="1" count="1" user="Thomas Ploegers" comment="Gemaakt door Thomas Ploegers op 31-1-2024">
      <inputCells r="H43" val="14"/>
    </scenario>
  </scenarios>
  <mergeCells count="11">
    <mergeCell ref="E4:G4"/>
    <mergeCell ref="J34:J39"/>
    <mergeCell ref="K65:N66"/>
    <mergeCell ref="M34:N39"/>
    <mergeCell ref="K43:N45"/>
    <mergeCell ref="K34:L34"/>
    <mergeCell ref="K35:L35"/>
    <mergeCell ref="K36:L36"/>
    <mergeCell ref="K37:L37"/>
    <mergeCell ref="K38:L38"/>
    <mergeCell ref="K39:L39"/>
  </mergeCells>
  <hyperlinks>
    <hyperlink ref="K67" r:id="rId1" xr:uid="{6F2222D3-9921-4FF5-9300-E446142BE9FC}"/>
  </hyperlinks>
  <pageMargins left="0.7" right="0.7" top="0.75" bottom="0.75" header="0.3" footer="0.3"/>
  <pageSetup paperSize="9" scale="39" fitToHeight="0"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398F-75E1-4F32-9735-CCBFF7002C40}">
  <dimension ref="B2:N46"/>
  <sheetViews>
    <sheetView showGridLines="0" showRowColHeaders="0" zoomScaleNormal="100" workbookViewId="0">
      <pane xSplit="10" ySplit="4" topLeftCell="Q5" activePane="bottomRight" state="frozen"/>
      <selection pane="topRight" activeCell="J1" sqref="J1"/>
      <selection pane="bottomLeft" activeCell="A4" sqref="A4"/>
      <selection pane="bottomRight" activeCell="E27" sqref="E27"/>
    </sheetView>
  </sheetViews>
  <sheetFormatPr defaultRowHeight="15"/>
  <cols>
    <col min="1" max="1" width="20.85546875" customWidth="1"/>
    <col min="2" max="2" width="4" customWidth="1"/>
    <col min="3" max="3" width="6" customWidth="1"/>
    <col min="4" max="4" width="53.140625" customWidth="1"/>
    <col min="5" max="5" width="7.140625" customWidth="1"/>
    <col min="6" max="6" width="25.42578125" customWidth="1"/>
    <col min="7" max="7" width="8.28515625" customWidth="1"/>
    <col min="8" max="8" width="34.7109375" customWidth="1"/>
    <col min="9" max="9" width="7.42578125" customWidth="1"/>
    <col min="10" max="10" width="3.28515625" customWidth="1"/>
    <col min="11" max="13" width="9.140625" style="72" hidden="1" customWidth="1"/>
    <col min="14" max="14" width="7.42578125" style="72" hidden="1" customWidth="1"/>
  </cols>
  <sheetData>
    <row r="2" spans="2:14">
      <c r="B2" s="20"/>
      <c r="C2" s="20"/>
      <c r="D2" s="20"/>
      <c r="E2" s="20"/>
      <c r="F2" s="20"/>
      <c r="G2" s="20"/>
      <c r="H2" s="20"/>
      <c r="I2" s="20"/>
      <c r="J2" s="20"/>
      <c r="K2" s="68"/>
      <c r="L2" s="68"/>
      <c r="M2" s="68"/>
      <c r="N2" s="68"/>
    </row>
    <row r="3" spans="2:14">
      <c r="B3" s="20"/>
      <c r="C3" s="88"/>
      <c r="D3" s="88"/>
      <c r="E3" s="88"/>
      <c r="F3" s="88"/>
      <c r="G3" s="88"/>
      <c r="H3" s="88"/>
      <c r="I3" s="88"/>
      <c r="J3" s="20"/>
      <c r="K3" s="68"/>
      <c r="L3" s="68"/>
      <c r="M3" s="68"/>
      <c r="N3" s="68"/>
    </row>
    <row r="4" spans="2:14" ht="18.75">
      <c r="B4" s="20"/>
      <c r="C4" s="88"/>
      <c r="D4" s="104" t="s">
        <v>176</v>
      </c>
      <c r="E4" s="88"/>
      <c r="F4" s="88"/>
      <c r="G4" s="88"/>
      <c r="H4" s="88"/>
      <c r="I4" s="88"/>
      <c r="J4" s="20"/>
      <c r="K4" s="68"/>
      <c r="L4" s="68"/>
      <c r="M4" s="68"/>
      <c r="N4" s="68"/>
    </row>
    <row r="5" spans="2:14">
      <c r="B5" s="20"/>
      <c r="C5" s="88"/>
      <c r="D5" s="88"/>
      <c r="E5" s="88"/>
      <c r="F5" s="88"/>
      <c r="G5" s="88"/>
      <c r="H5" s="88"/>
      <c r="I5" s="88"/>
      <c r="J5" s="172"/>
      <c r="K5" s="68"/>
      <c r="L5" s="68"/>
      <c r="M5" s="68"/>
      <c r="N5" s="68"/>
    </row>
    <row r="6" spans="2:14" ht="15" customHeight="1">
      <c r="B6" s="20"/>
      <c r="C6" s="88"/>
      <c r="D6" s="284" t="s">
        <v>192</v>
      </c>
      <c r="E6" s="89"/>
      <c r="F6" s="90"/>
      <c r="G6" s="90"/>
      <c r="H6" s="90"/>
      <c r="I6" s="90"/>
      <c r="J6" s="173"/>
      <c r="K6" s="68"/>
      <c r="L6" s="68"/>
      <c r="M6" s="68"/>
      <c r="N6" s="68"/>
    </row>
    <row r="7" spans="2:14">
      <c r="B7" s="20"/>
      <c r="C7" s="88"/>
      <c r="D7" s="284"/>
      <c r="E7" s="89"/>
      <c r="F7" s="90"/>
      <c r="G7" s="90"/>
      <c r="H7" s="90"/>
      <c r="I7" s="90"/>
      <c r="J7" s="173"/>
      <c r="K7" s="68"/>
      <c r="L7" s="68"/>
      <c r="M7" s="68"/>
      <c r="N7" s="68"/>
    </row>
    <row r="8" spans="2:14">
      <c r="B8" s="20"/>
      <c r="C8" s="88"/>
      <c r="D8" s="284"/>
      <c r="E8" s="89"/>
      <c r="F8" s="90"/>
      <c r="G8" s="90"/>
      <c r="H8" s="90"/>
      <c r="I8" s="90"/>
      <c r="J8" s="173"/>
      <c r="K8" s="68"/>
      <c r="L8" s="68"/>
      <c r="M8" s="68"/>
      <c r="N8" s="68"/>
    </row>
    <row r="9" spans="2:14">
      <c r="B9" s="20"/>
      <c r="C9" s="88"/>
      <c r="D9" s="284"/>
      <c r="E9" s="89"/>
      <c r="F9" s="90"/>
      <c r="G9" s="90"/>
      <c r="H9" s="90"/>
      <c r="I9" s="90"/>
      <c r="J9" s="173"/>
      <c r="K9" s="68"/>
      <c r="L9" s="68"/>
      <c r="M9" s="68"/>
      <c r="N9" s="68"/>
    </row>
    <row r="10" spans="2:14">
      <c r="B10" s="20"/>
      <c r="C10" s="88"/>
      <c r="D10" s="284"/>
      <c r="E10" s="89"/>
      <c r="F10" s="90"/>
      <c r="G10" s="90"/>
      <c r="H10" s="90"/>
      <c r="I10" s="90"/>
      <c r="J10" s="173"/>
      <c r="K10" s="68"/>
      <c r="L10" s="68"/>
      <c r="M10" s="68"/>
      <c r="N10" s="68"/>
    </row>
    <row r="11" spans="2:14">
      <c r="B11" s="20"/>
      <c r="C11" s="88"/>
      <c r="D11" s="88"/>
      <c r="E11" s="88"/>
      <c r="F11" s="88"/>
      <c r="G11" s="91"/>
      <c r="H11" s="88"/>
      <c r="I11" s="88"/>
      <c r="J11" s="20"/>
      <c r="K11" s="68"/>
      <c r="L11" s="68"/>
      <c r="M11" s="68"/>
      <c r="N11" s="68"/>
    </row>
    <row r="12" spans="2:14" ht="18.75">
      <c r="B12" s="20"/>
      <c r="C12" s="88"/>
      <c r="D12" s="92" t="s">
        <v>38</v>
      </c>
      <c r="E12" s="94"/>
      <c r="F12" s="93" t="s">
        <v>66</v>
      </c>
      <c r="G12" s="62" t="s">
        <v>105</v>
      </c>
      <c r="H12" s="62" t="s">
        <v>110</v>
      </c>
      <c r="I12" s="88"/>
      <c r="J12" s="20"/>
      <c r="K12" s="68"/>
      <c r="L12" s="68"/>
      <c r="M12" s="68"/>
      <c r="N12" s="68"/>
    </row>
    <row r="13" spans="2:14" ht="12" customHeight="1">
      <c r="B13" s="20"/>
      <c r="C13" s="88"/>
      <c r="D13" s="174"/>
      <c r="E13" s="174"/>
      <c r="F13" s="175"/>
      <c r="G13" s="176"/>
      <c r="H13" s="176"/>
      <c r="I13" s="88"/>
      <c r="J13" s="20"/>
      <c r="K13" s="68"/>
      <c r="L13" s="68"/>
      <c r="M13" s="68"/>
      <c r="N13" s="68"/>
    </row>
    <row r="14" spans="2:14" ht="17.25" customHeight="1">
      <c r="B14" s="20"/>
      <c r="C14" s="88"/>
      <c r="D14" s="109" t="s">
        <v>177</v>
      </c>
      <c r="E14" s="96">
        <v>1</v>
      </c>
      <c r="F14" s="151"/>
      <c r="G14" s="109"/>
      <c r="H14" s="99"/>
      <c r="I14" s="88"/>
      <c r="J14" s="20"/>
      <c r="K14" s="68">
        <v>2</v>
      </c>
      <c r="L14" s="68"/>
      <c r="M14" s="68"/>
      <c r="N14" s="68"/>
    </row>
    <row r="15" spans="2:14">
      <c r="B15" s="20"/>
      <c r="C15" s="88"/>
      <c r="D15" s="150"/>
      <c r="E15" s="88"/>
      <c r="F15" s="88"/>
      <c r="G15" s="109"/>
      <c r="H15" s="99"/>
      <c r="I15" s="88"/>
      <c r="J15" s="20"/>
      <c r="K15" s="68"/>
      <c r="L15" s="68"/>
      <c r="M15" s="68"/>
      <c r="N15" s="68"/>
    </row>
    <row r="16" spans="2:14" ht="17.25">
      <c r="B16" s="20"/>
      <c r="C16" s="88"/>
      <c r="D16" s="95" t="s">
        <v>184</v>
      </c>
      <c r="E16" s="97">
        <v>200</v>
      </c>
      <c r="F16" s="88" t="s">
        <v>194</v>
      </c>
      <c r="G16" s="109"/>
      <c r="H16" s="99"/>
      <c r="I16" s="88"/>
      <c r="J16" s="20"/>
      <c r="K16" s="68"/>
      <c r="L16" s="68"/>
      <c r="M16" s="68"/>
      <c r="N16" s="68"/>
    </row>
    <row r="17" spans="2:14">
      <c r="B17" s="20"/>
      <c r="C17" s="88"/>
      <c r="D17" s="108"/>
      <c r="E17" s="88"/>
      <c r="F17" s="88"/>
      <c r="G17" s="109"/>
      <c r="H17" s="99"/>
      <c r="I17" s="88"/>
      <c r="J17" s="20"/>
      <c r="K17" s="68"/>
      <c r="L17" s="68"/>
      <c r="M17" s="68"/>
      <c r="N17" s="68"/>
    </row>
    <row r="18" spans="2:14" ht="17.25">
      <c r="B18" s="20"/>
      <c r="C18" s="88"/>
      <c r="D18" s="95" t="s">
        <v>185</v>
      </c>
      <c r="E18" s="97">
        <v>600</v>
      </c>
      <c r="F18" s="88" t="s">
        <v>193</v>
      </c>
      <c r="G18" s="109"/>
      <c r="H18" s="99"/>
      <c r="I18" s="88"/>
      <c r="J18" s="20"/>
      <c r="K18" s="206" t="str">
        <f>IF(E18&lt;1,"-","1")</f>
        <v>1</v>
      </c>
      <c r="L18" s="68"/>
      <c r="M18" s="68"/>
      <c r="N18" s="68"/>
    </row>
    <row r="19" spans="2:14">
      <c r="B19" s="20"/>
      <c r="C19" s="88"/>
      <c r="D19" s="108"/>
      <c r="E19" s="88"/>
      <c r="F19" s="88"/>
      <c r="G19" s="109"/>
      <c r="H19" s="99"/>
      <c r="I19" s="88"/>
      <c r="J19" s="20"/>
      <c r="K19" s="68"/>
      <c r="L19" s="68"/>
      <c r="M19" s="68"/>
      <c r="N19" s="68"/>
    </row>
    <row r="20" spans="2:14">
      <c r="B20" s="20"/>
      <c r="C20" s="88"/>
      <c r="D20" s="95" t="s">
        <v>186</v>
      </c>
      <c r="E20" s="97">
        <v>2</v>
      </c>
      <c r="F20" s="88" t="s">
        <v>187</v>
      </c>
      <c r="G20" s="109"/>
      <c r="H20" s="99"/>
      <c r="I20" s="88"/>
      <c r="J20" s="20"/>
      <c r="K20" s="68"/>
      <c r="L20" s="68"/>
      <c r="M20" s="68"/>
      <c r="N20" s="68"/>
    </row>
    <row r="21" spans="2:14">
      <c r="B21" s="20"/>
      <c r="C21" s="88"/>
      <c r="D21" s="108"/>
      <c r="E21" s="88"/>
      <c r="F21" s="88"/>
      <c r="G21" s="109"/>
      <c r="H21" s="99"/>
      <c r="I21" s="88"/>
      <c r="J21" s="20"/>
      <c r="K21" s="68"/>
      <c r="L21" s="68"/>
      <c r="M21" s="68"/>
      <c r="N21" s="68"/>
    </row>
    <row r="22" spans="2:14">
      <c r="B22" s="20"/>
      <c r="C22" s="88"/>
      <c r="D22" s="95" t="s">
        <v>189</v>
      </c>
      <c r="E22" s="97">
        <v>5</v>
      </c>
      <c r="F22" s="88" t="s">
        <v>188</v>
      </c>
      <c r="G22" s="109"/>
      <c r="H22" s="99"/>
      <c r="I22" s="88"/>
      <c r="J22" s="20"/>
      <c r="K22" s="68"/>
      <c r="L22" s="68"/>
      <c r="M22" s="68"/>
      <c r="N22" s="68"/>
    </row>
    <row r="23" spans="2:14">
      <c r="B23" s="20"/>
      <c r="C23" s="88"/>
      <c r="D23" s="108"/>
      <c r="E23" s="88"/>
      <c r="F23" s="88"/>
      <c r="G23" s="109"/>
      <c r="H23" s="99"/>
      <c r="I23" s="88"/>
      <c r="J23" s="20"/>
      <c r="K23" s="68"/>
      <c r="L23" s="68"/>
      <c r="M23" s="68"/>
      <c r="N23" s="68"/>
    </row>
    <row r="24" spans="2:14">
      <c r="B24" s="20"/>
      <c r="C24" s="88"/>
      <c r="D24" s="95" t="s">
        <v>191</v>
      </c>
      <c r="E24" s="98">
        <v>2000</v>
      </c>
      <c r="F24" s="88" t="s">
        <v>190</v>
      </c>
      <c r="G24" s="109"/>
      <c r="H24" s="99"/>
      <c r="I24" s="88"/>
      <c r="J24" s="20"/>
      <c r="K24" s="68"/>
      <c r="L24" s="68"/>
      <c r="M24" s="68"/>
      <c r="N24" s="68"/>
    </row>
    <row r="25" spans="2:14">
      <c r="B25" s="20"/>
      <c r="C25" s="88"/>
      <c r="D25" s="108"/>
      <c r="E25" s="105"/>
      <c r="F25" s="88"/>
      <c r="G25" s="109"/>
      <c r="H25" s="99"/>
      <c r="I25" s="88"/>
      <c r="J25" s="20"/>
      <c r="K25" s="68"/>
      <c r="L25" s="68"/>
      <c r="M25" s="68"/>
      <c r="N25" s="68"/>
    </row>
    <row r="26" spans="2:14">
      <c r="B26" s="20"/>
      <c r="C26" s="88"/>
      <c r="D26" s="95" t="s">
        <v>210</v>
      </c>
      <c r="E26" s="153" t="s">
        <v>284</v>
      </c>
      <c r="F26" s="106"/>
      <c r="G26" s="111" t="s">
        <v>214</v>
      </c>
      <c r="H26" s="99"/>
      <c r="I26" s="88"/>
      <c r="J26" s="20"/>
      <c r="K26" s="68" t="b">
        <v>0</v>
      </c>
      <c r="L26" s="68" t="s">
        <v>199</v>
      </c>
      <c r="M26" s="68" t="s">
        <v>212</v>
      </c>
      <c r="N26" s="68"/>
    </row>
    <row r="27" spans="2:14">
      <c r="B27" s="20"/>
      <c r="C27" s="88"/>
      <c r="D27" s="149" t="str">
        <f>'Gegevens voor invoerbladen'!D19</f>
        <v>benzine (E10)</v>
      </c>
      <c r="E27" s="107"/>
      <c r="F27" s="88" t="s">
        <v>211</v>
      </c>
      <c r="G27" s="111" t="s">
        <v>214</v>
      </c>
      <c r="H27" s="99"/>
      <c r="I27" s="88"/>
      <c r="J27" s="20"/>
      <c r="K27" s="68"/>
      <c r="L27" s="68">
        <v>2.8210000000000002</v>
      </c>
      <c r="M27" s="68" t="str">
        <f>IF(K26=TRUE,(E27*L27),"0")</f>
        <v>0</v>
      </c>
      <c r="N27" s="68"/>
    </row>
    <row r="28" spans="2:14">
      <c r="B28" s="20"/>
      <c r="C28" s="88"/>
      <c r="D28" s="147" t="str">
        <f>'Gegevens voor invoerbladen'!D20</f>
        <v>diesel (B7)</v>
      </c>
      <c r="E28" s="107"/>
      <c r="F28" s="88" t="s">
        <v>211</v>
      </c>
      <c r="G28" s="109"/>
      <c r="H28" s="99"/>
      <c r="I28" s="88"/>
      <c r="J28" s="20"/>
      <c r="K28" s="68"/>
      <c r="L28" s="68">
        <v>3.2559999999999998</v>
      </c>
      <c r="M28" s="68" t="str">
        <f>IF(K26=TRUE,(E28*L28),"0")</f>
        <v>0</v>
      </c>
      <c r="N28" s="68"/>
    </row>
    <row r="29" spans="2:14">
      <c r="B29" s="20"/>
      <c r="C29" s="88"/>
      <c r="D29" s="147" t="str">
        <f>'Gegevens voor invoerbladen'!D21</f>
        <v>hvo 20</v>
      </c>
      <c r="E29" s="107"/>
      <c r="F29" s="88" t="s">
        <v>211</v>
      </c>
      <c r="G29" s="109"/>
      <c r="H29" s="99"/>
      <c r="I29" s="88"/>
      <c r="J29" s="20"/>
      <c r="K29" s="68"/>
      <c r="L29" s="68">
        <v>2.8439999999999999</v>
      </c>
      <c r="M29" s="68" t="str">
        <f>IF(K26=TRUE,(E29*L29),"0")</f>
        <v>0</v>
      </c>
      <c r="N29" s="68"/>
    </row>
    <row r="30" spans="2:14">
      <c r="B30" s="20"/>
      <c r="C30" s="88"/>
      <c r="D30" s="147" t="str">
        <f>'Gegevens voor invoerbladen'!D22</f>
        <v>hvo 50</v>
      </c>
      <c r="E30" s="107"/>
      <c r="F30" s="88" t="s">
        <v>211</v>
      </c>
      <c r="G30" s="109"/>
      <c r="H30" s="99"/>
      <c r="I30" s="88"/>
      <c r="J30" s="20"/>
      <c r="K30" s="68"/>
      <c r="L30" s="68">
        <v>1.9</v>
      </c>
      <c r="M30" s="68" t="str">
        <f>IF(K26=TRUE,(E30*L30),"0")</f>
        <v>0</v>
      </c>
      <c r="N30" s="68"/>
    </row>
    <row r="31" spans="2:14">
      <c r="B31" s="20"/>
      <c r="C31" s="88"/>
      <c r="D31" s="147" t="str">
        <f>'Gegevens voor invoerbladen'!D23</f>
        <v>hvo 100</v>
      </c>
      <c r="E31" s="107"/>
      <c r="F31" s="88" t="s">
        <v>211</v>
      </c>
      <c r="G31" s="109"/>
      <c r="H31" s="99"/>
      <c r="I31" s="88"/>
      <c r="J31" s="20"/>
      <c r="K31" s="68"/>
      <c r="L31" s="68">
        <v>0.35</v>
      </c>
      <c r="M31" s="68" t="str">
        <f>IF(K26=TRUE,(E31*L31),"0")</f>
        <v>0</v>
      </c>
      <c r="N31" s="68"/>
    </row>
    <row r="32" spans="2:14">
      <c r="B32" s="20"/>
      <c r="C32" s="88"/>
      <c r="D32" s="147" t="str">
        <f>'Gegevens voor invoerbladen'!D24</f>
        <v>LPG</v>
      </c>
      <c r="E32" s="107"/>
      <c r="F32" s="88" t="s">
        <v>211</v>
      </c>
      <c r="G32" s="109"/>
      <c r="H32" s="99"/>
      <c r="I32" s="88"/>
      <c r="J32" s="20"/>
      <c r="K32" s="68"/>
      <c r="L32" s="68">
        <v>1.8</v>
      </c>
      <c r="M32" s="68" t="str">
        <f>IF(K26=TRUE,(E32*L32),"0")</f>
        <v>0</v>
      </c>
      <c r="N32" s="68"/>
    </row>
    <row r="33" spans="2:14">
      <c r="B33" s="20"/>
      <c r="C33" s="88"/>
      <c r="D33" s="150"/>
      <c r="E33" s="88"/>
      <c r="F33" s="88"/>
      <c r="G33" s="109"/>
      <c r="H33" s="99"/>
      <c r="I33" s="88"/>
      <c r="J33" s="20"/>
      <c r="K33" s="68"/>
      <c r="L33" s="68"/>
      <c r="M33" s="68">
        <f>SUM(M27:M32)</f>
        <v>0</v>
      </c>
      <c r="N33" s="68" t="s">
        <v>213</v>
      </c>
    </row>
    <row r="34" spans="2:14" s="15" customFormat="1" ht="32.25" customHeight="1">
      <c r="B34" s="21"/>
      <c r="C34" s="243"/>
      <c r="D34" s="286" t="s">
        <v>283</v>
      </c>
      <c r="E34" s="287"/>
      <c r="F34" s="243"/>
      <c r="G34" s="243"/>
      <c r="H34" s="244"/>
      <c r="I34" s="243"/>
      <c r="J34" s="21"/>
      <c r="K34" s="245"/>
      <c r="L34" s="245"/>
      <c r="M34" s="245"/>
      <c r="N34" s="245"/>
    </row>
    <row r="35" spans="2:14">
      <c r="B35" s="20"/>
      <c r="C35" s="88"/>
      <c r="D35" s="154"/>
      <c r="E35" s="154"/>
      <c r="F35" s="88"/>
      <c r="G35" s="88"/>
      <c r="H35" s="146"/>
      <c r="I35" s="88"/>
      <c r="J35" s="20"/>
      <c r="K35" s="68"/>
      <c r="L35" s="68"/>
      <c r="M35" s="68"/>
      <c r="N35" s="68"/>
    </row>
    <row r="36" spans="2:14" ht="43.5" customHeight="1">
      <c r="B36" s="20"/>
      <c r="C36" s="88"/>
      <c r="D36" s="288" t="s">
        <v>285</v>
      </c>
      <c r="E36" s="289"/>
      <c r="F36" s="155"/>
      <c r="G36" s="155"/>
      <c r="H36" s="155"/>
      <c r="I36" s="88"/>
      <c r="J36" s="20"/>
      <c r="K36" s="68"/>
      <c r="L36" s="68"/>
      <c r="M36" s="68"/>
      <c r="N36" s="68"/>
    </row>
    <row r="37" spans="2:14" ht="24.75" customHeight="1">
      <c r="B37" s="20"/>
      <c r="C37" s="88"/>
      <c r="D37" s="285" t="s">
        <v>282</v>
      </c>
      <c r="E37" s="285"/>
      <c r="F37" s="240" t="s">
        <v>281</v>
      </c>
      <c r="G37" s="88"/>
      <c r="H37" s="241" t="s">
        <v>280</v>
      </c>
      <c r="I37" s="88"/>
      <c r="J37" s="20"/>
      <c r="K37" s="68"/>
      <c r="L37" s="68"/>
      <c r="M37" s="68"/>
      <c r="N37" s="68"/>
    </row>
    <row r="38" spans="2:14" ht="15.75" customHeight="1">
      <c r="B38" s="20"/>
      <c r="C38" s="88"/>
      <c r="D38" s="88" t="s">
        <v>0</v>
      </c>
      <c r="E38" s="171">
        <v>85</v>
      </c>
      <c r="F38" s="170">
        <f>Resultaat!H52*100</f>
        <v>0</v>
      </c>
      <c r="G38" s="88"/>
      <c r="H38" s="148">
        <f t="shared" ref="H38:H44" si="0">E38-F38</f>
        <v>85</v>
      </c>
      <c r="I38" s="88"/>
      <c r="J38" s="20"/>
      <c r="K38" s="68"/>
      <c r="L38" s="68"/>
      <c r="M38" s="68"/>
      <c r="N38" s="68"/>
    </row>
    <row r="39" spans="2:14">
      <c r="B39" s="20"/>
      <c r="C39" s="88"/>
      <c r="D39" s="88" t="s">
        <v>9</v>
      </c>
      <c r="E39" s="171">
        <v>100</v>
      </c>
      <c r="F39" s="170">
        <f>Resultaat!H57*100</f>
        <v>0</v>
      </c>
      <c r="G39" s="88"/>
      <c r="H39" s="148">
        <f t="shared" si="0"/>
        <v>100</v>
      </c>
      <c r="I39" s="88"/>
      <c r="J39" s="20"/>
      <c r="K39" s="68"/>
      <c r="L39" s="68"/>
      <c r="M39" s="68"/>
      <c r="N39" s="68"/>
    </row>
    <row r="40" spans="2:14">
      <c r="B40" s="20"/>
      <c r="C40" s="88"/>
      <c r="D40" s="88" t="s">
        <v>14</v>
      </c>
      <c r="E40" s="171">
        <v>10</v>
      </c>
      <c r="F40" s="170">
        <f>Resultaat!H61*100</f>
        <v>0</v>
      </c>
      <c r="G40" s="88"/>
      <c r="H40" s="148">
        <f t="shared" si="0"/>
        <v>10</v>
      </c>
      <c r="I40" s="88"/>
      <c r="J40" s="20"/>
      <c r="K40" s="68"/>
      <c r="L40" s="68"/>
      <c r="M40" s="68"/>
      <c r="N40" s="68"/>
    </row>
    <row r="41" spans="2:14">
      <c r="B41" s="20"/>
      <c r="C41" s="88"/>
      <c r="D41" s="88" t="s">
        <v>18</v>
      </c>
      <c r="E41" s="171">
        <v>90</v>
      </c>
      <c r="F41" s="170">
        <f>Resultaat!H68*100</f>
        <v>0</v>
      </c>
      <c r="G41" s="88"/>
      <c r="H41" s="148">
        <f t="shared" si="0"/>
        <v>90</v>
      </c>
      <c r="I41" s="88"/>
      <c r="J41" s="20"/>
      <c r="K41" s="68"/>
      <c r="L41" s="68"/>
      <c r="M41" s="68"/>
      <c r="N41" s="68"/>
    </row>
    <row r="42" spans="2:14">
      <c r="B42" s="20"/>
      <c r="C42" s="88"/>
      <c r="D42" s="88" t="s">
        <v>25</v>
      </c>
      <c r="E42" s="171">
        <v>10</v>
      </c>
      <c r="F42" s="170">
        <f>Resultaat!H71*100</f>
        <v>0</v>
      </c>
      <c r="G42" s="88"/>
      <c r="H42" s="148">
        <f t="shared" si="0"/>
        <v>10</v>
      </c>
      <c r="I42" s="88"/>
      <c r="J42" s="20"/>
      <c r="K42" s="68"/>
      <c r="L42" s="68"/>
      <c r="M42" s="68"/>
      <c r="N42" s="68"/>
    </row>
    <row r="43" spans="2:14">
      <c r="B43" s="20"/>
      <c r="C43" s="88"/>
      <c r="D43" s="88" t="s">
        <v>278</v>
      </c>
      <c r="E43" s="171">
        <v>100</v>
      </c>
      <c r="F43" s="170">
        <f>Resultaat!H75*100</f>
        <v>0</v>
      </c>
      <c r="G43" s="88"/>
      <c r="H43" s="148">
        <f t="shared" si="0"/>
        <v>100</v>
      </c>
      <c r="I43" s="88"/>
      <c r="J43" s="20"/>
      <c r="K43" s="68"/>
      <c r="L43" s="68"/>
      <c r="M43" s="68"/>
      <c r="N43" s="68"/>
    </row>
    <row r="44" spans="2:14">
      <c r="B44" s="20"/>
      <c r="C44" s="88"/>
      <c r="D44" s="88" t="s">
        <v>279</v>
      </c>
      <c r="E44" s="171">
        <v>100</v>
      </c>
      <c r="F44" s="170">
        <f>Resultaat!H80*100</f>
        <v>0</v>
      </c>
      <c r="G44" s="88"/>
      <c r="H44" s="148">
        <f t="shared" si="0"/>
        <v>100</v>
      </c>
      <c r="I44" s="88"/>
      <c r="J44" s="20"/>
      <c r="K44" s="68"/>
      <c r="L44" s="68"/>
      <c r="M44" s="68"/>
      <c r="N44" s="68"/>
    </row>
    <row r="45" spans="2:14">
      <c r="B45" s="20"/>
      <c r="C45" s="88"/>
      <c r="D45" s="88"/>
      <c r="E45" s="88"/>
      <c r="F45" s="88"/>
      <c r="G45" s="290"/>
      <c r="H45" s="290"/>
      <c r="I45" s="88"/>
      <c r="J45" s="20"/>
      <c r="K45" s="68"/>
      <c r="L45" s="68"/>
      <c r="M45" s="68"/>
      <c r="N45" s="68"/>
    </row>
    <row r="46" spans="2:14" ht="17.25" customHeight="1">
      <c r="B46" s="20"/>
      <c r="C46" s="20"/>
      <c r="D46" s="20"/>
      <c r="E46" s="20"/>
      <c r="F46" s="20"/>
      <c r="G46" s="20"/>
      <c r="H46" s="20"/>
      <c r="I46" s="20"/>
      <c r="J46" s="20"/>
      <c r="K46" s="68"/>
      <c r="L46" s="68"/>
      <c r="M46" s="68"/>
      <c r="N46" s="68"/>
    </row>
  </sheetData>
  <sheetProtection algorithmName="SHA-512" hashValue="W/gI8CXJhHGHOeo6xle9gfswRuYjNHr3xgKFulf2P2zylqLGRf4J/yHMAF7Zr/9FfXLB3bDvA4ZvL+K5ou1ltQ==" saltValue="B+6Gjnbh7EQQN/980/mvhA==" spinCount="100000" sheet="1" objects="1" scenarios="1"/>
  <mergeCells count="5">
    <mergeCell ref="D6:D10"/>
    <mergeCell ref="D37:E37"/>
    <mergeCell ref="D34:E34"/>
    <mergeCell ref="D36:E36"/>
    <mergeCell ref="G45:H45"/>
  </mergeCells>
  <conditionalFormatting sqref="H37:H44">
    <cfRule type="colorScale" priority="1">
      <colorScale>
        <cfvo type="num" val="-100"/>
        <cfvo type="num" val="0"/>
        <cfvo type="num" val="100"/>
        <color rgb="FFFF0000"/>
        <color theme="9" tint="-0.249977111117893"/>
        <color rgb="FFFF0000"/>
      </colorScale>
    </cfRule>
  </conditionalFormatting>
  <hyperlinks>
    <hyperlink ref="G26" r:id="rId1" xr:uid="{03CC7D83-0C58-4C78-B511-38ACBEC59666}"/>
    <hyperlink ref="G27" r:id="rId2" location=":~:text=Dat%20gebeurt%20door%20de%20industrie,%2C37%20kg%20CO2%2Duitstoot." xr:uid="{97A7C93A-2087-429C-8A33-AC8F27EB75DF}"/>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5374" r:id="rId6" name="Drop Down 14">
              <controlPr defaultSize="0" autoLine="0" autoPict="0" altText="">
                <anchor moveWithCells="1">
                  <from>
                    <xdr:col>4</xdr:col>
                    <xdr:colOff>9525</xdr:colOff>
                    <xdr:row>13</xdr:row>
                    <xdr:rowOff>9525</xdr:rowOff>
                  </from>
                  <to>
                    <xdr:col>6</xdr:col>
                    <xdr:colOff>9525</xdr:colOff>
                    <xdr:row>14</xdr:row>
                    <xdr:rowOff>9525</xdr:rowOff>
                  </to>
                </anchor>
              </controlPr>
            </control>
          </mc:Choice>
        </mc:AlternateContent>
        <mc:AlternateContent xmlns:mc="http://schemas.openxmlformats.org/markup-compatibility/2006">
          <mc:Choice Requires="x14">
            <control shapeId="15376" r:id="rId7" name="Check Box 16">
              <controlPr defaultSize="0" autoFill="0" autoLine="0" autoPict="0">
                <anchor moveWithCells="1">
                  <from>
                    <xdr:col>4</xdr:col>
                    <xdr:colOff>28575</xdr:colOff>
                    <xdr:row>24</xdr:row>
                    <xdr:rowOff>161925</xdr:rowOff>
                  </from>
                  <to>
                    <xdr:col>4</xdr:col>
                    <xdr:colOff>209550</xdr:colOff>
                    <xdr:row>25</xdr:row>
                    <xdr:rowOff>180975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B2:M34"/>
  <sheetViews>
    <sheetView showGridLines="0" showRowColHeaders="0" zoomScaleNormal="100" workbookViewId="0">
      <pane ySplit="3" topLeftCell="A7" activePane="bottomLeft" state="frozen"/>
      <selection activeCell="A2" sqref="A2"/>
      <selection pane="bottomLeft" activeCell="F12" sqref="F12"/>
    </sheetView>
  </sheetViews>
  <sheetFormatPr defaultRowHeight="15"/>
  <cols>
    <col min="1" max="1" width="6.7109375" customWidth="1"/>
    <col min="2" max="2" width="4.7109375" customWidth="1"/>
    <col min="3" max="3" width="4.7109375" style="190" customWidth="1"/>
    <col min="4" max="4" width="50.7109375" style="15" customWidth="1"/>
    <col min="5" max="5" width="3.28515625" customWidth="1"/>
    <col min="6" max="6" width="35.7109375" style="80" customWidth="1"/>
    <col min="7" max="7" width="4.7109375" style="17" customWidth="1"/>
    <col min="8" max="8" width="50.7109375" style="17" customWidth="1"/>
    <col min="9" max="9" width="4.7109375" style="17" customWidth="1"/>
    <col min="10" max="10" width="13.140625" style="72" hidden="1" customWidth="1"/>
    <col min="11" max="11" width="7.5703125" style="72" hidden="1" customWidth="1"/>
    <col min="12" max="12" width="12.5703125" style="72" hidden="1" customWidth="1"/>
    <col min="13" max="13" width="8.140625" style="72" hidden="1" customWidth="1"/>
  </cols>
  <sheetData>
    <row r="2" spans="2:13">
      <c r="B2" s="20"/>
      <c r="C2" s="191"/>
      <c r="D2" s="21"/>
      <c r="E2" s="20"/>
      <c r="F2" s="188"/>
      <c r="G2" s="40"/>
      <c r="H2" s="40"/>
      <c r="I2" s="40"/>
    </row>
    <row r="3" spans="2:13" ht="26.25">
      <c r="B3" s="20"/>
      <c r="C3" s="22"/>
      <c r="D3" s="34" t="s">
        <v>96</v>
      </c>
      <c r="E3" s="23"/>
      <c r="F3" s="43"/>
      <c r="G3" s="39"/>
      <c r="H3" s="39"/>
      <c r="I3" s="40"/>
    </row>
    <row r="4" spans="2:13" ht="26.25">
      <c r="B4" s="20"/>
      <c r="C4" s="22"/>
      <c r="D4" s="34"/>
      <c r="E4" s="23"/>
      <c r="F4" s="43"/>
      <c r="G4" s="39"/>
      <c r="H4" s="39"/>
      <c r="I4" s="40"/>
    </row>
    <row r="5" spans="2:13" ht="75">
      <c r="B5" s="20"/>
      <c r="C5" s="22"/>
      <c r="D5" s="26" t="s">
        <v>91</v>
      </c>
      <c r="E5" s="33"/>
      <c r="F5" s="43"/>
      <c r="G5" s="39"/>
      <c r="H5" s="39"/>
      <c r="I5" s="40"/>
    </row>
    <row r="6" spans="2:13" ht="15.75" thickBot="1">
      <c r="B6" s="20"/>
      <c r="C6" s="22"/>
      <c r="D6" s="26"/>
      <c r="E6" s="23"/>
      <c r="F6" s="43"/>
      <c r="G6" s="39"/>
      <c r="H6" s="39"/>
      <c r="I6" s="40"/>
      <c r="M6" s="116" t="s">
        <v>215</v>
      </c>
    </row>
    <row r="7" spans="2:13" ht="19.5" thickTop="1">
      <c r="B7" s="20"/>
      <c r="C7" s="192" t="s">
        <v>73</v>
      </c>
      <c r="D7" s="42" t="s">
        <v>38</v>
      </c>
      <c r="E7" s="74" t="s">
        <v>66</v>
      </c>
      <c r="F7" s="78"/>
      <c r="G7" s="62" t="s">
        <v>105</v>
      </c>
      <c r="H7" s="178" t="s">
        <v>110</v>
      </c>
      <c r="I7" s="135"/>
      <c r="J7" s="182" t="s">
        <v>68</v>
      </c>
      <c r="K7" s="117" t="s">
        <v>41</v>
      </c>
      <c r="L7" s="118" t="s">
        <v>39</v>
      </c>
      <c r="M7" s="114" t="s">
        <v>216</v>
      </c>
    </row>
    <row r="8" spans="2:13" ht="18.75">
      <c r="B8" s="20"/>
      <c r="C8" s="193">
        <v>0</v>
      </c>
      <c r="D8" s="162" t="s">
        <v>392</v>
      </c>
      <c r="E8" s="295"/>
      <c r="F8" s="296"/>
      <c r="G8" s="101"/>
      <c r="H8" s="179"/>
      <c r="I8" s="135"/>
      <c r="J8" s="182"/>
      <c r="K8" s="117"/>
      <c r="L8" s="130">
        <v>0</v>
      </c>
      <c r="M8" s="115">
        <v>2.1339999999999999</v>
      </c>
    </row>
    <row r="9" spans="2:13" ht="32.25" customHeight="1">
      <c r="B9" s="20"/>
      <c r="C9" s="193">
        <v>1</v>
      </c>
      <c r="D9" s="158" t="s">
        <v>393</v>
      </c>
      <c r="E9" s="297"/>
      <c r="F9" s="298"/>
      <c r="G9" s="37"/>
      <c r="H9" s="180"/>
      <c r="I9" s="136"/>
      <c r="J9" s="124"/>
      <c r="K9" s="112"/>
      <c r="L9" s="119">
        <v>0</v>
      </c>
      <c r="M9" s="120">
        <f>M10+M11+M12+M13</f>
        <v>0.53600000000000003</v>
      </c>
    </row>
    <row r="10" spans="2:13" ht="16.5" customHeight="1">
      <c r="B10" s="20"/>
      <c r="C10" s="193">
        <v>2</v>
      </c>
      <c r="D10" s="158" t="s">
        <v>3</v>
      </c>
      <c r="E10" s="75"/>
      <c r="F10" s="79"/>
      <c r="G10" s="67" t="s">
        <v>105</v>
      </c>
      <c r="H10" s="180"/>
      <c r="I10" s="136"/>
      <c r="J10" s="124">
        <v>1</v>
      </c>
      <c r="K10" s="112">
        <f>VLOOKUP(Energie!J10,'Gegevens voor invoerbladen'!B33:C36,2)</f>
        <v>0</v>
      </c>
      <c r="L10" s="119">
        <f>'Gegevens voor invoerbladen'!C36</f>
        <v>12</v>
      </c>
      <c r="M10" s="121" t="str">
        <f>IF(J10=1,"0,536","0")</f>
        <v>0,536</v>
      </c>
    </row>
    <row r="11" spans="2:13" ht="45">
      <c r="B11" s="20"/>
      <c r="C11" s="193">
        <v>3</v>
      </c>
      <c r="D11" s="163" t="s">
        <v>391</v>
      </c>
      <c r="E11" s="75"/>
      <c r="F11" s="79"/>
      <c r="G11" s="37"/>
      <c r="H11" s="180"/>
      <c r="I11" s="136"/>
      <c r="J11" s="124">
        <v>1</v>
      </c>
      <c r="K11" s="112">
        <f>VLOOKUP(Energie!J11,'Gegevens voor invoerbladen'!B39:C42,2)</f>
        <v>0</v>
      </c>
      <c r="L11" s="119">
        <f>'Gegevens voor invoerbladen'!C42</f>
        <v>12</v>
      </c>
      <c r="M11" s="121" t="str">
        <f>IF(J10=2,"0,3","0")</f>
        <v>0</v>
      </c>
    </row>
    <row r="12" spans="2:13" ht="30">
      <c r="B12" s="20"/>
      <c r="C12" s="194">
        <v>4</v>
      </c>
      <c r="D12" s="163" t="s">
        <v>4</v>
      </c>
      <c r="E12" s="75"/>
      <c r="F12" s="79"/>
      <c r="G12" s="37"/>
      <c r="H12" s="180"/>
      <c r="I12" s="136"/>
      <c r="J12" s="124">
        <v>1</v>
      </c>
      <c r="K12" s="112">
        <f>VLOOKUP(Energie!J12,'Gegevens voor invoerbladen'!B45:C52,2)</f>
        <v>0</v>
      </c>
      <c r="L12" s="119">
        <f>'Gegevens voor invoerbladen'!C50</f>
        <v>14</v>
      </c>
      <c r="M12" s="121" t="str">
        <f>IF(J10=3,"0,2","0")</f>
        <v>0</v>
      </c>
    </row>
    <row r="13" spans="2:13" ht="15.75" thickBot="1">
      <c r="B13" s="20"/>
      <c r="C13" s="194">
        <v>5</v>
      </c>
      <c r="D13" s="291" t="s">
        <v>5</v>
      </c>
      <c r="E13" s="75"/>
      <c r="F13" s="79" t="s">
        <v>106</v>
      </c>
      <c r="G13" s="37"/>
      <c r="H13" s="180"/>
      <c r="I13" s="136"/>
      <c r="J13" s="124" t="b">
        <v>0</v>
      </c>
      <c r="K13" s="112">
        <f>IF(J13,3,0)</f>
        <v>0</v>
      </c>
      <c r="L13" s="119">
        <f>'Gegevens voor invoerbladen'!C55</f>
        <v>3</v>
      </c>
      <c r="M13" s="122" t="str">
        <f>IF(J10=4,"0,001","0")</f>
        <v>0</v>
      </c>
    </row>
    <row r="14" spans="2:13" ht="15.75" thickTop="1">
      <c r="B14" s="20"/>
      <c r="C14" s="22"/>
      <c r="D14" s="292"/>
      <c r="E14" s="75"/>
      <c r="F14" s="79" t="s">
        <v>107</v>
      </c>
      <c r="G14" s="37"/>
      <c r="H14" s="180"/>
      <c r="I14" s="136"/>
      <c r="J14" s="124" t="b">
        <v>0</v>
      </c>
      <c r="K14" s="112">
        <f>IF(J14,3,0)</f>
        <v>0</v>
      </c>
      <c r="L14" s="112">
        <f>'Gegevens voor invoerbladen'!C56</f>
        <v>3</v>
      </c>
      <c r="M14" s="123"/>
    </row>
    <row r="15" spans="2:13">
      <c r="B15" s="20"/>
      <c r="C15" s="22"/>
      <c r="D15" s="161"/>
      <c r="E15" s="75"/>
      <c r="F15" s="79" t="s">
        <v>108</v>
      </c>
      <c r="G15" s="37"/>
      <c r="H15" s="180"/>
      <c r="I15" s="136"/>
      <c r="J15" s="124" t="b">
        <v>0</v>
      </c>
      <c r="K15" s="112">
        <f>IF(J15,3,0)</f>
        <v>0</v>
      </c>
      <c r="L15" s="112">
        <f>'Gegevens voor invoerbladen'!C57</f>
        <v>3</v>
      </c>
    </row>
    <row r="16" spans="2:13">
      <c r="B16" s="20"/>
      <c r="C16" s="195"/>
      <c r="D16" s="159"/>
      <c r="E16" s="75"/>
      <c r="F16" s="79" t="s">
        <v>109</v>
      </c>
      <c r="G16" s="37"/>
      <c r="H16" s="180"/>
      <c r="I16" s="136"/>
      <c r="J16" s="124" t="b">
        <v>0</v>
      </c>
      <c r="K16" s="112">
        <f>IF(J16,3,0)</f>
        <v>0</v>
      </c>
      <c r="L16" s="112">
        <f>'Gegevens voor invoerbladen'!C58</f>
        <v>3</v>
      </c>
    </row>
    <row r="17" spans="2:12">
      <c r="B17" s="20"/>
      <c r="C17" s="194">
        <v>6</v>
      </c>
      <c r="D17" s="164" t="s">
        <v>6</v>
      </c>
      <c r="E17" s="75"/>
      <c r="F17" s="79"/>
      <c r="G17" s="67" t="s">
        <v>105</v>
      </c>
      <c r="H17" s="180"/>
      <c r="I17" s="136"/>
      <c r="J17" s="124">
        <v>1</v>
      </c>
      <c r="K17" s="112">
        <f>VLOOKUP(Energie!J17,'Gegevens voor invoerbladen'!B61:C65,2)</f>
        <v>0</v>
      </c>
      <c r="L17" s="112">
        <f>'Gegevens voor invoerbladen'!C64</f>
        <v>13</v>
      </c>
    </row>
    <row r="18" spans="2:12">
      <c r="B18" s="20"/>
      <c r="C18" s="194">
        <v>7</v>
      </c>
      <c r="D18" s="293" t="s">
        <v>7</v>
      </c>
      <c r="E18" s="75"/>
      <c r="F18" s="158" t="s">
        <v>111</v>
      </c>
      <c r="G18" s="67" t="s">
        <v>105</v>
      </c>
      <c r="H18" s="180"/>
      <c r="I18" s="136"/>
      <c r="J18" s="124" t="b">
        <v>0</v>
      </c>
      <c r="K18" s="112">
        <f>IF(J18,'Gegevens voor invoerbladen'!C68,0)</f>
        <v>0</v>
      </c>
      <c r="L18" s="112">
        <f>'Gegevens voor invoerbladen'!C68</f>
        <v>5</v>
      </c>
    </row>
    <row r="19" spans="2:12" ht="30">
      <c r="B19" s="20"/>
      <c r="C19" s="22"/>
      <c r="D19" s="294"/>
      <c r="E19" s="75"/>
      <c r="F19" s="79" t="s">
        <v>383</v>
      </c>
      <c r="G19" s="67" t="s">
        <v>105</v>
      </c>
      <c r="H19" s="180"/>
      <c r="I19" s="136"/>
      <c r="J19" s="124" t="b">
        <v>0</v>
      </c>
      <c r="K19" s="112">
        <f>IF(J19,'Gegevens voor invoerbladen'!C69,0)</f>
        <v>0</v>
      </c>
      <c r="L19" s="112">
        <f>'Gegevens voor invoerbladen'!C69</f>
        <v>5</v>
      </c>
    </row>
    <row r="20" spans="2:12">
      <c r="B20" s="20"/>
      <c r="C20" s="22"/>
      <c r="D20" s="76"/>
      <c r="E20" s="75"/>
      <c r="F20" s="79" t="s">
        <v>382</v>
      </c>
      <c r="G20" s="67" t="s">
        <v>105</v>
      </c>
      <c r="H20" s="180"/>
      <c r="I20" s="136"/>
      <c r="J20" s="124" t="b">
        <v>0</v>
      </c>
      <c r="K20" s="112">
        <f>IF(J20,'Gegevens voor invoerbladen'!C70,0)</f>
        <v>0</v>
      </c>
      <c r="L20" s="112">
        <f>'Gegevens voor invoerbladen'!C70</f>
        <v>5</v>
      </c>
    </row>
    <row r="21" spans="2:12">
      <c r="B21" s="20"/>
      <c r="C21" s="22"/>
      <c r="D21" s="76"/>
      <c r="E21" s="75"/>
      <c r="F21" s="79" t="s">
        <v>381</v>
      </c>
      <c r="G21" s="67" t="s">
        <v>105</v>
      </c>
      <c r="H21" s="180"/>
      <c r="I21" s="136"/>
      <c r="J21" s="124" t="b">
        <v>0</v>
      </c>
      <c r="K21" s="112">
        <f>IF(J21,'Gegevens voor invoerbladen'!C71,0)</f>
        <v>0</v>
      </c>
      <c r="L21" s="112">
        <f>'Gegevens voor invoerbladen'!C71</f>
        <v>5</v>
      </c>
    </row>
    <row r="22" spans="2:12" ht="30">
      <c r="B22" s="20"/>
      <c r="C22" s="22"/>
      <c r="D22" s="76"/>
      <c r="E22" s="75"/>
      <c r="F22" s="158" t="s">
        <v>380</v>
      </c>
      <c r="G22" s="37"/>
      <c r="H22" s="180"/>
      <c r="I22" s="136"/>
      <c r="J22" s="124" t="b">
        <v>0</v>
      </c>
      <c r="K22" s="112">
        <f>IF(J22,'Gegevens voor invoerbladen'!C72,0)</f>
        <v>0</v>
      </c>
      <c r="L22" s="112">
        <f>'Gegevens voor invoerbladen'!C72</f>
        <v>5</v>
      </c>
    </row>
    <row r="23" spans="2:12">
      <c r="B23" s="20"/>
      <c r="C23" s="22"/>
      <c r="D23" s="76"/>
      <c r="E23" s="75"/>
      <c r="F23" s="158" t="s">
        <v>112</v>
      </c>
      <c r="G23" s="67" t="s">
        <v>105</v>
      </c>
      <c r="H23" s="180"/>
      <c r="I23" s="136"/>
      <c r="J23" s="124" t="b">
        <v>0</v>
      </c>
      <c r="K23" s="112">
        <f>IF(J23,'Gegevens voor invoerbladen'!C73,0)</f>
        <v>0</v>
      </c>
      <c r="L23" s="112">
        <f>'Gegevens voor invoerbladen'!C73</f>
        <v>5</v>
      </c>
    </row>
    <row r="24" spans="2:12">
      <c r="B24" s="20"/>
      <c r="C24" s="22"/>
      <c r="D24" s="76"/>
      <c r="E24" s="75"/>
      <c r="F24" s="79" t="s">
        <v>113</v>
      </c>
      <c r="G24" s="67" t="s">
        <v>105</v>
      </c>
      <c r="H24" s="180"/>
      <c r="I24" s="136"/>
      <c r="J24" s="124" t="b">
        <v>0</v>
      </c>
      <c r="K24" s="112">
        <f>IF(J24,'Gegevens voor invoerbladen'!C74,0)</f>
        <v>0</v>
      </c>
      <c r="L24" s="112">
        <f>'Gegevens voor invoerbladen'!C74</f>
        <v>5</v>
      </c>
    </row>
    <row r="25" spans="2:12" ht="30">
      <c r="B25" s="20"/>
      <c r="C25" s="22"/>
      <c r="D25" s="76"/>
      <c r="E25" s="75"/>
      <c r="F25" s="79" t="s">
        <v>114</v>
      </c>
      <c r="G25" s="37"/>
      <c r="H25" s="180"/>
      <c r="I25" s="136"/>
      <c r="J25" s="124" t="b">
        <v>0</v>
      </c>
      <c r="K25" s="112">
        <f>IF(J25,'Gegevens voor invoerbladen'!C75,0)</f>
        <v>0</v>
      </c>
      <c r="L25" s="112">
        <f>'Gegevens voor invoerbladen'!C75</f>
        <v>5</v>
      </c>
    </row>
    <row r="26" spans="2:12">
      <c r="B26" s="20"/>
      <c r="C26" s="22"/>
      <c r="D26" s="77"/>
      <c r="E26" s="75"/>
      <c r="F26" s="79" t="s">
        <v>115</v>
      </c>
      <c r="G26" s="37"/>
      <c r="H26" s="180"/>
      <c r="I26" s="136"/>
      <c r="J26" s="124" t="b">
        <v>0</v>
      </c>
      <c r="K26" s="112">
        <f>IF(J26,'Gegevens voor invoerbladen'!C76,0)</f>
        <v>0</v>
      </c>
      <c r="L26" s="112">
        <f>'Gegevens voor invoerbladen'!C76</f>
        <v>5</v>
      </c>
    </row>
    <row r="27" spans="2:12">
      <c r="B27" s="20"/>
      <c r="C27" s="22"/>
      <c r="D27" s="26"/>
      <c r="E27" s="75"/>
      <c r="F27" s="79" t="s">
        <v>240</v>
      </c>
      <c r="G27" s="37"/>
      <c r="H27" s="180"/>
      <c r="I27" s="136"/>
      <c r="J27" s="124" t="b">
        <v>0</v>
      </c>
      <c r="K27" s="112">
        <f>IF(J27,'Gegevens voor invoerbladen'!C77,0)</f>
        <v>0</v>
      </c>
      <c r="L27" s="112">
        <f>'Gegevens voor invoerbladen'!C77</f>
        <v>5</v>
      </c>
    </row>
    <row r="28" spans="2:12">
      <c r="B28" s="20"/>
      <c r="C28" s="22"/>
      <c r="D28" s="26"/>
      <c r="E28" s="75"/>
      <c r="F28" s="79" t="s">
        <v>116</v>
      </c>
      <c r="G28" s="37"/>
      <c r="H28" s="180"/>
      <c r="I28" s="40"/>
      <c r="J28" s="124" t="b">
        <v>0</v>
      </c>
      <c r="K28" s="112">
        <f>IF(J28,'Gegevens voor invoerbladen'!C78,0)</f>
        <v>0</v>
      </c>
      <c r="L28" s="112">
        <f>'Gegevens voor invoerbladen'!C78</f>
        <v>5</v>
      </c>
    </row>
    <row r="29" spans="2:12" ht="45">
      <c r="B29" s="20"/>
      <c r="C29" s="22"/>
      <c r="D29" s="26"/>
      <c r="E29" s="75"/>
      <c r="F29" s="79" t="s">
        <v>117</v>
      </c>
      <c r="G29" s="67" t="s">
        <v>105</v>
      </c>
      <c r="H29" s="180"/>
      <c r="I29" s="40"/>
      <c r="J29" s="124" t="b">
        <v>0</v>
      </c>
      <c r="K29" s="112">
        <f>IF(J29,'Gegevens voor invoerbladen'!C79,0)</f>
        <v>0</v>
      </c>
      <c r="L29" s="112">
        <f>'Gegevens voor invoerbladen'!C79</f>
        <v>5</v>
      </c>
    </row>
    <row r="30" spans="2:12">
      <c r="B30" s="20"/>
      <c r="C30" s="22"/>
      <c r="D30" s="26"/>
      <c r="E30" s="75"/>
      <c r="F30" s="158" t="s">
        <v>289</v>
      </c>
      <c r="G30" s="67" t="s">
        <v>105</v>
      </c>
      <c r="H30" s="181"/>
      <c r="I30" s="40"/>
      <c r="J30" s="124" t="b">
        <v>0</v>
      </c>
      <c r="K30" s="112">
        <f>IF(J30,'Gegevens voor invoerbladen'!C80,0)</f>
        <v>0</v>
      </c>
      <c r="L30" s="112">
        <f>'Gegevens voor invoerbladen'!C80</f>
        <v>5</v>
      </c>
    </row>
    <row r="31" spans="2:12" ht="45">
      <c r="B31" s="20"/>
      <c r="C31" s="195"/>
      <c r="D31" s="159"/>
      <c r="E31" s="75"/>
      <c r="F31" s="79" t="s">
        <v>290</v>
      </c>
      <c r="G31" s="67" t="s">
        <v>105</v>
      </c>
      <c r="H31" s="180"/>
      <c r="I31" s="40"/>
      <c r="J31" s="124" t="b">
        <v>0</v>
      </c>
      <c r="K31" s="112">
        <f>IF(J31,'Gegevens voor invoerbladen'!C81,0)</f>
        <v>0</v>
      </c>
      <c r="L31" s="112">
        <f>'Gegevens voor invoerbladen'!C81</f>
        <v>5</v>
      </c>
    </row>
    <row r="32" spans="2:12">
      <c r="B32" s="20"/>
      <c r="C32" s="194">
        <v>8</v>
      </c>
      <c r="D32" s="183" t="s">
        <v>8</v>
      </c>
      <c r="E32" s="177"/>
      <c r="F32" s="157"/>
      <c r="G32" s="184"/>
      <c r="H32" s="185"/>
      <c r="I32" s="40"/>
      <c r="J32" s="186">
        <v>12</v>
      </c>
      <c r="K32" s="187">
        <f>VLOOKUP(J32,'Gegevens voor invoerbladen'!B84:C95,2)</f>
        <v>0</v>
      </c>
      <c r="L32" s="187">
        <f>'Gegevens voor invoerbladen'!C85</f>
        <v>10</v>
      </c>
    </row>
    <row r="33" spans="2:12">
      <c r="B33" s="20"/>
      <c r="C33" s="191"/>
      <c r="D33" s="189"/>
      <c r="E33" s="20"/>
      <c r="F33" s="188"/>
      <c r="G33" s="40"/>
      <c r="H33" s="40"/>
      <c r="I33" s="40"/>
      <c r="J33" s="73"/>
      <c r="K33" s="73">
        <f>SUM(K8:K32)</f>
        <v>0</v>
      </c>
      <c r="L33" s="73">
        <f>SUM(L8:L32)</f>
        <v>143</v>
      </c>
    </row>
    <row r="34" spans="2:12">
      <c r="D34" s="6"/>
    </row>
  </sheetData>
  <sheetProtection algorithmName="SHA-512" hashValue="nuvCdQz2YyFTLRxFdn0+iLZE7idDzIaaeGxKfdbkl1qOqTfc5VD7toihXwyKyVghkkRQS2LCvadx06tye/7Glw==" saltValue="AkWWvKFHsKEfGk3gNzb24w==" spinCount="100000" sheet="1" objects="1" scenarios="1"/>
  <mergeCells count="4">
    <mergeCell ref="D13:D14"/>
    <mergeCell ref="D18:D19"/>
    <mergeCell ref="E8:F8"/>
    <mergeCell ref="E9:F9"/>
  </mergeCells>
  <hyperlinks>
    <hyperlink ref="M7" r:id="rId1" xr:uid="{12B31484-6D6A-4319-A66C-4398DFDB04F6}"/>
    <hyperlink ref="G17" r:id="rId2" xr:uid="{271F8D20-D751-4CD4-BA0B-DDCE35D59217}"/>
    <hyperlink ref="G31" r:id="rId3" display="Lees meer" xr:uid="{C0E89CCC-3768-4990-903F-D83A06532435}"/>
    <hyperlink ref="G18" r:id="rId4" display="Lees meer" xr:uid="{3B0FBBF6-FA0C-46E2-8F2A-B754E9A37B9C}"/>
    <hyperlink ref="G19" r:id="rId5" display="Lees meer" xr:uid="{C46E2602-3033-4778-8A57-D56805406228}"/>
    <hyperlink ref="G23" r:id="rId6" display="Lees meer" xr:uid="{B1983E2C-1C0C-4D07-B036-AA46AC4D6347}"/>
    <hyperlink ref="G24" r:id="rId7" display="Lees meer" xr:uid="{E69CDAE4-6225-4D75-84A7-A485816BB6AB}"/>
    <hyperlink ref="G30" r:id="rId8" location=":~:text=laatste%20kunnen%20zijn.-,Duurzame%20warmte,en%20warmte%20uit%20diepere%20aardlagen." display="Lees meer" xr:uid="{2E39625C-6858-4525-ABB6-DB227A45E873}"/>
    <hyperlink ref="G29" r:id="rId9" display="Lees meer" xr:uid="{607D64C6-194A-4694-8B0C-84F804E61C1C}"/>
    <hyperlink ref="G21" r:id="rId10" xr:uid="{5B7C15F7-F8FA-4473-BFD6-73F4E4957720}"/>
    <hyperlink ref="G20" r:id="rId11" xr:uid="{AEFD1C0A-3DEF-4E90-A534-9D8BD63A8C72}"/>
    <hyperlink ref="G10" r:id="rId12" xr:uid="{7D3C58C0-4B6F-4653-9898-CF6E07F3C95E}"/>
  </hyperlinks>
  <pageMargins left="0.7" right="0.7" top="0.75" bottom="0.75" header="0.3" footer="0.3"/>
  <pageSetup paperSize="9" orientation="portrait" r:id="rId13"/>
  <drawing r:id="rId14"/>
  <legacyDrawing r:id="rId15"/>
  <mc:AlternateContent xmlns:mc="http://schemas.openxmlformats.org/markup-compatibility/2006">
    <mc:Choice Requires="x14">
      <controls>
        <mc:AlternateContent xmlns:mc="http://schemas.openxmlformats.org/markup-compatibility/2006">
          <mc:Choice Requires="x14">
            <control shapeId="1076" r:id="rId16" name="Drop Down 52">
              <controlPr defaultSize="0" autoLine="0" autoPict="0">
                <anchor moveWithCells="1">
                  <from>
                    <xdr:col>4</xdr:col>
                    <xdr:colOff>19050</xdr:colOff>
                    <xdr:row>9</xdr:row>
                    <xdr:rowOff>19050</xdr:rowOff>
                  </from>
                  <to>
                    <xdr:col>5</xdr:col>
                    <xdr:colOff>2362200</xdr:colOff>
                    <xdr:row>9</xdr:row>
                    <xdr:rowOff>161925</xdr:rowOff>
                  </to>
                </anchor>
              </controlPr>
            </control>
          </mc:Choice>
        </mc:AlternateContent>
        <mc:AlternateContent xmlns:mc="http://schemas.openxmlformats.org/markup-compatibility/2006">
          <mc:Choice Requires="x14">
            <control shapeId="1159" r:id="rId17" name="Check Box 135">
              <controlPr defaultSize="0" autoFill="0" autoLine="0" autoPict="0">
                <anchor moveWithCells="1">
                  <from>
                    <xdr:col>3</xdr:col>
                    <xdr:colOff>3371850</xdr:colOff>
                    <xdr:row>12</xdr:row>
                    <xdr:rowOff>19050</xdr:rowOff>
                  </from>
                  <to>
                    <xdr:col>4</xdr:col>
                    <xdr:colOff>171450</xdr:colOff>
                    <xdr:row>12</xdr:row>
                    <xdr:rowOff>161925</xdr:rowOff>
                  </to>
                </anchor>
              </controlPr>
            </control>
          </mc:Choice>
        </mc:AlternateContent>
        <mc:AlternateContent xmlns:mc="http://schemas.openxmlformats.org/markup-compatibility/2006">
          <mc:Choice Requires="x14">
            <control shapeId="1160" r:id="rId18" name="Check Box 136">
              <controlPr defaultSize="0" autoFill="0" autoLine="0" autoPict="0">
                <anchor moveWithCells="1">
                  <from>
                    <xdr:col>3</xdr:col>
                    <xdr:colOff>3371850</xdr:colOff>
                    <xdr:row>13</xdr:row>
                    <xdr:rowOff>19050</xdr:rowOff>
                  </from>
                  <to>
                    <xdr:col>4</xdr:col>
                    <xdr:colOff>171450</xdr:colOff>
                    <xdr:row>13</xdr:row>
                    <xdr:rowOff>161925</xdr:rowOff>
                  </to>
                </anchor>
              </controlPr>
            </control>
          </mc:Choice>
        </mc:AlternateContent>
        <mc:AlternateContent xmlns:mc="http://schemas.openxmlformats.org/markup-compatibility/2006">
          <mc:Choice Requires="x14">
            <control shapeId="1161" r:id="rId19" name="Check Box 137">
              <controlPr defaultSize="0" autoFill="0" autoLine="0" autoPict="0">
                <anchor moveWithCells="1">
                  <from>
                    <xdr:col>3</xdr:col>
                    <xdr:colOff>3371850</xdr:colOff>
                    <xdr:row>14</xdr:row>
                    <xdr:rowOff>19050</xdr:rowOff>
                  </from>
                  <to>
                    <xdr:col>4</xdr:col>
                    <xdr:colOff>171450</xdr:colOff>
                    <xdr:row>14</xdr:row>
                    <xdr:rowOff>161925</xdr:rowOff>
                  </to>
                </anchor>
              </controlPr>
            </control>
          </mc:Choice>
        </mc:AlternateContent>
        <mc:AlternateContent xmlns:mc="http://schemas.openxmlformats.org/markup-compatibility/2006">
          <mc:Choice Requires="x14">
            <control shapeId="1162" r:id="rId20" name="Check Box 138">
              <controlPr defaultSize="0" autoFill="0" autoLine="0" autoPict="0">
                <anchor moveWithCells="1">
                  <from>
                    <xdr:col>3</xdr:col>
                    <xdr:colOff>3371850</xdr:colOff>
                    <xdr:row>15</xdr:row>
                    <xdr:rowOff>19050</xdr:rowOff>
                  </from>
                  <to>
                    <xdr:col>4</xdr:col>
                    <xdr:colOff>171450</xdr:colOff>
                    <xdr:row>15</xdr:row>
                    <xdr:rowOff>161925</xdr:rowOff>
                  </to>
                </anchor>
              </controlPr>
            </control>
          </mc:Choice>
        </mc:AlternateContent>
        <mc:AlternateContent xmlns:mc="http://schemas.openxmlformats.org/markup-compatibility/2006">
          <mc:Choice Requires="x14">
            <control shapeId="1164" r:id="rId21" name="Check Box 140">
              <controlPr defaultSize="0" autoFill="0" autoLine="0" autoPict="0">
                <anchor moveWithCells="1">
                  <from>
                    <xdr:col>3</xdr:col>
                    <xdr:colOff>3371850</xdr:colOff>
                    <xdr:row>17</xdr:row>
                    <xdr:rowOff>19050</xdr:rowOff>
                  </from>
                  <to>
                    <xdr:col>4</xdr:col>
                    <xdr:colOff>171450</xdr:colOff>
                    <xdr:row>17</xdr:row>
                    <xdr:rowOff>161925</xdr:rowOff>
                  </to>
                </anchor>
              </controlPr>
            </control>
          </mc:Choice>
        </mc:AlternateContent>
        <mc:AlternateContent xmlns:mc="http://schemas.openxmlformats.org/markup-compatibility/2006">
          <mc:Choice Requires="x14">
            <control shapeId="1165" r:id="rId22" name="Check Box 141">
              <controlPr defaultSize="0" autoFill="0" autoLine="0" autoPict="0">
                <anchor moveWithCells="1">
                  <from>
                    <xdr:col>3</xdr:col>
                    <xdr:colOff>3371850</xdr:colOff>
                    <xdr:row>18</xdr:row>
                    <xdr:rowOff>19050</xdr:rowOff>
                  </from>
                  <to>
                    <xdr:col>4</xdr:col>
                    <xdr:colOff>171450</xdr:colOff>
                    <xdr:row>18</xdr:row>
                    <xdr:rowOff>161925</xdr:rowOff>
                  </to>
                </anchor>
              </controlPr>
            </control>
          </mc:Choice>
        </mc:AlternateContent>
        <mc:AlternateContent xmlns:mc="http://schemas.openxmlformats.org/markup-compatibility/2006">
          <mc:Choice Requires="x14">
            <control shapeId="1166" r:id="rId23" name="Check Box 142">
              <controlPr defaultSize="0" autoFill="0" autoLine="0" autoPict="0">
                <anchor moveWithCells="1">
                  <from>
                    <xdr:col>3</xdr:col>
                    <xdr:colOff>3371850</xdr:colOff>
                    <xdr:row>19</xdr:row>
                    <xdr:rowOff>19050</xdr:rowOff>
                  </from>
                  <to>
                    <xdr:col>4</xdr:col>
                    <xdr:colOff>171450</xdr:colOff>
                    <xdr:row>19</xdr:row>
                    <xdr:rowOff>161925</xdr:rowOff>
                  </to>
                </anchor>
              </controlPr>
            </control>
          </mc:Choice>
        </mc:AlternateContent>
        <mc:AlternateContent xmlns:mc="http://schemas.openxmlformats.org/markup-compatibility/2006">
          <mc:Choice Requires="x14">
            <control shapeId="1167" r:id="rId24" name="Check Box 143">
              <controlPr defaultSize="0" autoFill="0" autoLine="0" autoPict="0">
                <anchor moveWithCells="1">
                  <from>
                    <xdr:col>3</xdr:col>
                    <xdr:colOff>3371850</xdr:colOff>
                    <xdr:row>20</xdr:row>
                    <xdr:rowOff>19050</xdr:rowOff>
                  </from>
                  <to>
                    <xdr:col>4</xdr:col>
                    <xdr:colOff>171450</xdr:colOff>
                    <xdr:row>20</xdr:row>
                    <xdr:rowOff>161925</xdr:rowOff>
                  </to>
                </anchor>
              </controlPr>
            </control>
          </mc:Choice>
        </mc:AlternateContent>
        <mc:AlternateContent xmlns:mc="http://schemas.openxmlformats.org/markup-compatibility/2006">
          <mc:Choice Requires="x14">
            <control shapeId="1168" r:id="rId25" name="Check Box 144">
              <controlPr defaultSize="0" autoFill="0" autoLine="0" autoPict="0">
                <anchor moveWithCells="1">
                  <from>
                    <xdr:col>3</xdr:col>
                    <xdr:colOff>3371850</xdr:colOff>
                    <xdr:row>21</xdr:row>
                    <xdr:rowOff>19050</xdr:rowOff>
                  </from>
                  <to>
                    <xdr:col>4</xdr:col>
                    <xdr:colOff>171450</xdr:colOff>
                    <xdr:row>21</xdr:row>
                    <xdr:rowOff>161925</xdr:rowOff>
                  </to>
                </anchor>
              </controlPr>
            </control>
          </mc:Choice>
        </mc:AlternateContent>
        <mc:AlternateContent xmlns:mc="http://schemas.openxmlformats.org/markup-compatibility/2006">
          <mc:Choice Requires="x14">
            <control shapeId="1169" r:id="rId26" name="Check Box 145">
              <controlPr defaultSize="0" autoFill="0" autoLine="0" autoPict="0">
                <anchor moveWithCells="1">
                  <from>
                    <xdr:col>3</xdr:col>
                    <xdr:colOff>3371850</xdr:colOff>
                    <xdr:row>22</xdr:row>
                    <xdr:rowOff>19050</xdr:rowOff>
                  </from>
                  <to>
                    <xdr:col>4</xdr:col>
                    <xdr:colOff>171450</xdr:colOff>
                    <xdr:row>22</xdr:row>
                    <xdr:rowOff>161925</xdr:rowOff>
                  </to>
                </anchor>
              </controlPr>
            </control>
          </mc:Choice>
        </mc:AlternateContent>
        <mc:AlternateContent xmlns:mc="http://schemas.openxmlformats.org/markup-compatibility/2006">
          <mc:Choice Requires="x14">
            <control shapeId="1170" r:id="rId27" name="Check Box 146">
              <controlPr defaultSize="0" autoFill="0" autoLine="0" autoPict="0">
                <anchor moveWithCells="1">
                  <from>
                    <xdr:col>3</xdr:col>
                    <xdr:colOff>3371850</xdr:colOff>
                    <xdr:row>23</xdr:row>
                    <xdr:rowOff>19050</xdr:rowOff>
                  </from>
                  <to>
                    <xdr:col>4</xdr:col>
                    <xdr:colOff>171450</xdr:colOff>
                    <xdr:row>23</xdr:row>
                    <xdr:rowOff>161925</xdr:rowOff>
                  </to>
                </anchor>
              </controlPr>
            </control>
          </mc:Choice>
        </mc:AlternateContent>
        <mc:AlternateContent xmlns:mc="http://schemas.openxmlformats.org/markup-compatibility/2006">
          <mc:Choice Requires="x14">
            <control shapeId="1171" r:id="rId28" name="Check Box 147">
              <controlPr defaultSize="0" autoFill="0" autoLine="0" autoPict="0">
                <anchor moveWithCells="1">
                  <from>
                    <xdr:col>3</xdr:col>
                    <xdr:colOff>3371850</xdr:colOff>
                    <xdr:row>24</xdr:row>
                    <xdr:rowOff>19050</xdr:rowOff>
                  </from>
                  <to>
                    <xdr:col>4</xdr:col>
                    <xdr:colOff>171450</xdr:colOff>
                    <xdr:row>24</xdr:row>
                    <xdr:rowOff>161925</xdr:rowOff>
                  </to>
                </anchor>
              </controlPr>
            </control>
          </mc:Choice>
        </mc:AlternateContent>
        <mc:AlternateContent xmlns:mc="http://schemas.openxmlformats.org/markup-compatibility/2006">
          <mc:Choice Requires="x14">
            <control shapeId="1172" r:id="rId29" name="Check Box 148">
              <controlPr defaultSize="0" autoFill="0" autoLine="0" autoPict="0">
                <anchor moveWithCells="1">
                  <from>
                    <xdr:col>3</xdr:col>
                    <xdr:colOff>3371850</xdr:colOff>
                    <xdr:row>25</xdr:row>
                    <xdr:rowOff>19050</xdr:rowOff>
                  </from>
                  <to>
                    <xdr:col>4</xdr:col>
                    <xdr:colOff>171450</xdr:colOff>
                    <xdr:row>25</xdr:row>
                    <xdr:rowOff>161925</xdr:rowOff>
                  </to>
                </anchor>
              </controlPr>
            </control>
          </mc:Choice>
        </mc:AlternateContent>
        <mc:AlternateContent xmlns:mc="http://schemas.openxmlformats.org/markup-compatibility/2006">
          <mc:Choice Requires="x14">
            <control shapeId="1173" r:id="rId30" name="Check Box 149">
              <controlPr defaultSize="0" autoFill="0" autoLine="0" autoPict="0">
                <anchor moveWithCells="1">
                  <from>
                    <xdr:col>3</xdr:col>
                    <xdr:colOff>3371850</xdr:colOff>
                    <xdr:row>26</xdr:row>
                    <xdr:rowOff>19050</xdr:rowOff>
                  </from>
                  <to>
                    <xdr:col>4</xdr:col>
                    <xdr:colOff>171450</xdr:colOff>
                    <xdr:row>26</xdr:row>
                    <xdr:rowOff>161925</xdr:rowOff>
                  </to>
                </anchor>
              </controlPr>
            </control>
          </mc:Choice>
        </mc:AlternateContent>
        <mc:AlternateContent xmlns:mc="http://schemas.openxmlformats.org/markup-compatibility/2006">
          <mc:Choice Requires="x14">
            <control shapeId="1174" r:id="rId31" name="Check Box 150">
              <controlPr defaultSize="0" autoFill="0" autoLine="0" autoPict="0">
                <anchor moveWithCells="1">
                  <from>
                    <xdr:col>3</xdr:col>
                    <xdr:colOff>3371850</xdr:colOff>
                    <xdr:row>27</xdr:row>
                    <xdr:rowOff>19050</xdr:rowOff>
                  </from>
                  <to>
                    <xdr:col>4</xdr:col>
                    <xdr:colOff>171450</xdr:colOff>
                    <xdr:row>27</xdr:row>
                    <xdr:rowOff>161925</xdr:rowOff>
                  </to>
                </anchor>
              </controlPr>
            </control>
          </mc:Choice>
        </mc:AlternateContent>
        <mc:AlternateContent xmlns:mc="http://schemas.openxmlformats.org/markup-compatibility/2006">
          <mc:Choice Requires="x14">
            <control shapeId="1175" r:id="rId32" name="Check Box 151">
              <controlPr defaultSize="0" autoFill="0" autoLine="0" autoPict="0">
                <anchor moveWithCells="1">
                  <from>
                    <xdr:col>3</xdr:col>
                    <xdr:colOff>3371850</xdr:colOff>
                    <xdr:row>28</xdr:row>
                    <xdr:rowOff>19050</xdr:rowOff>
                  </from>
                  <to>
                    <xdr:col>4</xdr:col>
                    <xdr:colOff>171450</xdr:colOff>
                    <xdr:row>28</xdr:row>
                    <xdr:rowOff>161925</xdr:rowOff>
                  </to>
                </anchor>
              </controlPr>
            </control>
          </mc:Choice>
        </mc:AlternateContent>
        <mc:AlternateContent xmlns:mc="http://schemas.openxmlformats.org/markup-compatibility/2006">
          <mc:Choice Requires="x14">
            <control shapeId="1176" r:id="rId33" name="Check Box 152">
              <controlPr defaultSize="0" autoFill="0" autoLine="0" autoPict="0">
                <anchor moveWithCells="1">
                  <from>
                    <xdr:col>3</xdr:col>
                    <xdr:colOff>3371850</xdr:colOff>
                    <xdr:row>29</xdr:row>
                    <xdr:rowOff>19050</xdr:rowOff>
                  </from>
                  <to>
                    <xdr:col>4</xdr:col>
                    <xdr:colOff>171450</xdr:colOff>
                    <xdr:row>29</xdr:row>
                    <xdr:rowOff>161925</xdr:rowOff>
                  </to>
                </anchor>
              </controlPr>
            </control>
          </mc:Choice>
        </mc:AlternateContent>
        <mc:AlternateContent xmlns:mc="http://schemas.openxmlformats.org/markup-compatibility/2006">
          <mc:Choice Requires="x14">
            <control shapeId="1177" r:id="rId34" name="Check Box 153">
              <controlPr defaultSize="0" autoFill="0" autoLine="0" autoPict="0">
                <anchor moveWithCells="1">
                  <from>
                    <xdr:col>3</xdr:col>
                    <xdr:colOff>3371850</xdr:colOff>
                    <xdr:row>30</xdr:row>
                    <xdr:rowOff>19050</xdr:rowOff>
                  </from>
                  <to>
                    <xdr:col>4</xdr:col>
                    <xdr:colOff>171450</xdr:colOff>
                    <xdr:row>30</xdr:row>
                    <xdr:rowOff>161925</xdr:rowOff>
                  </to>
                </anchor>
              </controlPr>
            </control>
          </mc:Choice>
        </mc:AlternateContent>
        <mc:AlternateContent xmlns:mc="http://schemas.openxmlformats.org/markup-compatibility/2006">
          <mc:Choice Requires="x14">
            <control shapeId="1178" r:id="rId35" name="Drop Down 154">
              <controlPr defaultSize="0" autoLine="0" autoPict="0">
                <anchor moveWithCells="1">
                  <from>
                    <xdr:col>4</xdr:col>
                    <xdr:colOff>19050</xdr:colOff>
                    <xdr:row>10</xdr:row>
                    <xdr:rowOff>19050</xdr:rowOff>
                  </from>
                  <to>
                    <xdr:col>5</xdr:col>
                    <xdr:colOff>2362200</xdr:colOff>
                    <xdr:row>10</xdr:row>
                    <xdr:rowOff>161925</xdr:rowOff>
                  </to>
                </anchor>
              </controlPr>
            </control>
          </mc:Choice>
        </mc:AlternateContent>
        <mc:AlternateContent xmlns:mc="http://schemas.openxmlformats.org/markup-compatibility/2006">
          <mc:Choice Requires="x14">
            <control shapeId="1179" r:id="rId36" name="Drop Down 155">
              <controlPr defaultSize="0" autoLine="0" autoPict="0">
                <anchor moveWithCells="1">
                  <from>
                    <xdr:col>4</xdr:col>
                    <xdr:colOff>19050</xdr:colOff>
                    <xdr:row>11</xdr:row>
                    <xdr:rowOff>19050</xdr:rowOff>
                  </from>
                  <to>
                    <xdr:col>5</xdr:col>
                    <xdr:colOff>2362200</xdr:colOff>
                    <xdr:row>11</xdr:row>
                    <xdr:rowOff>161925</xdr:rowOff>
                  </to>
                </anchor>
              </controlPr>
            </control>
          </mc:Choice>
        </mc:AlternateContent>
        <mc:AlternateContent xmlns:mc="http://schemas.openxmlformats.org/markup-compatibility/2006">
          <mc:Choice Requires="x14">
            <control shapeId="1180" r:id="rId37" name="Drop Down 156">
              <controlPr defaultSize="0" autoLine="0" autoPict="0">
                <anchor moveWithCells="1">
                  <from>
                    <xdr:col>4</xdr:col>
                    <xdr:colOff>19050</xdr:colOff>
                    <xdr:row>16</xdr:row>
                    <xdr:rowOff>19050</xdr:rowOff>
                  </from>
                  <to>
                    <xdr:col>5</xdr:col>
                    <xdr:colOff>2362200</xdr:colOff>
                    <xdr:row>16</xdr:row>
                    <xdr:rowOff>161925</xdr:rowOff>
                  </to>
                </anchor>
              </controlPr>
            </control>
          </mc:Choice>
        </mc:AlternateContent>
        <mc:AlternateContent xmlns:mc="http://schemas.openxmlformats.org/markup-compatibility/2006">
          <mc:Choice Requires="x14">
            <control shapeId="1181" r:id="rId38" name="Drop Down 157">
              <controlPr defaultSize="0" autoLine="0" autoPict="0">
                <anchor moveWithCells="1">
                  <from>
                    <xdr:col>4</xdr:col>
                    <xdr:colOff>19050</xdr:colOff>
                    <xdr:row>31</xdr:row>
                    <xdr:rowOff>19050</xdr:rowOff>
                  </from>
                  <to>
                    <xdr:col>5</xdr:col>
                    <xdr:colOff>2362200</xdr:colOff>
                    <xdr:row>31</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2:M22"/>
  <sheetViews>
    <sheetView showGridLines="0" showRowColHeaders="0" zoomScaleNormal="100" workbookViewId="0">
      <pane ySplit="3" topLeftCell="A4" activePane="bottomLeft" state="frozen"/>
      <selection activeCell="A2" sqref="A2"/>
      <selection pane="bottomLeft" activeCell="F5" sqref="F5"/>
    </sheetView>
  </sheetViews>
  <sheetFormatPr defaultRowHeight="15"/>
  <cols>
    <col min="1" max="1" width="6.7109375" customWidth="1"/>
    <col min="2" max="2" width="4.7109375" customWidth="1"/>
    <col min="3" max="3" width="4.7109375" style="190" customWidth="1"/>
    <col min="4" max="4" width="50.7109375" style="16" customWidth="1"/>
    <col min="5" max="5" width="3.28515625" customWidth="1"/>
    <col min="6" max="6" width="35.7109375" style="16" customWidth="1"/>
    <col min="7" max="7" width="4.7109375" style="17" customWidth="1"/>
    <col min="8" max="8" width="50.7109375" style="17" customWidth="1"/>
    <col min="9" max="9" width="12.42578125" style="72" hidden="1" customWidth="1"/>
    <col min="10" max="10" width="7.5703125" style="72" hidden="1" customWidth="1"/>
    <col min="11" max="11" width="18.140625" style="72" hidden="1" customWidth="1"/>
    <col min="12" max="12" width="4.7109375" customWidth="1"/>
  </cols>
  <sheetData>
    <row r="2" spans="2:13">
      <c r="B2" s="20"/>
      <c r="C2" s="191"/>
      <c r="D2" s="82"/>
      <c r="E2" s="20"/>
      <c r="F2" s="82"/>
      <c r="G2" s="40"/>
      <c r="H2" s="40"/>
      <c r="I2" s="68"/>
      <c r="J2" s="68"/>
      <c r="K2" s="68"/>
      <c r="L2" s="20"/>
    </row>
    <row r="3" spans="2:13" ht="26.25">
      <c r="B3" s="20"/>
      <c r="C3" s="22"/>
      <c r="D3" s="196" t="s">
        <v>97</v>
      </c>
      <c r="E3" s="23"/>
      <c r="F3" s="28"/>
      <c r="G3" s="39"/>
      <c r="H3" s="39"/>
      <c r="I3" s="68"/>
      <c r="J3" s="68"/>
      <c r="K3" s="68"/>
      <c r="L3" s="20"/>
    </row>
    <row r="4" spans="2:13" ht="26.25">
      <c r="B4" s="20"/>
      <c r="C4" s="22"/>
      <c r="D4" s="196"/>
      <c r="E4" s="23"/>
      <c r="F4" s="28"/>
      <c r="G4" s="39"/>
      <c r="H4" s="39"/>
      <c r="I4" s="68"/>
      <c r="J4" s="68"/>
      <c r="K4" s="68"/>
      <c r="L4" s="20"/>
    </row>
    <row r="5" spans="2:13" ht="75">
      <c r="B5" s="20"/>
      <c r="C5" s="22"/>
      <c r="D5" s="28" t="s">
        <v>92</v>
      </c>
      <c r="E5" s="39"/>
      <c r="F5" s="83"/>
      <c r="G5" s="39"/>
      <c r="H5" s="39"/>
      <c r="I5" s="68"/>
      <c r="J5" s="68"/>
      <c r="K5" s="68"/>
      <c r="L5" s="20"/>
    </row>
    <row r="6" spans="2:13">
      <c r="B6" s="20"/>
      <c r="C6" s="22"/>
      <c r="D6" s="28"/>
      <c r="E6" s="23"/>
      <c r="F6" s="28"/>
      <c r="G6" s="39"/>
      <c r="H6" s="39"/>
      <c r="I6" s="68"/>
      <c r="J6" s="68"/>
      <c r="K6" s="68"/>
      <c r="L6" s="20"/>
    </row>
    <row r="7" spans="2:13" ht="18.75">
      <c r="B7" s="20"/>
      <c r="C7" s="192" t="s">
        <v>73</v>
      </c>
      <c r="D7" s="197" t="s">
        <v>38</v>
      </c>
      <c r="E7" s="35" t="s">
        <v>66</v>
      </c>
      <c r="F7" s="84"/>
      <c r="G7" s="62" t="s">
        <v>105</v>
      </c>
      <c r="H7" s="178" t="s">
        <v>110</v>
      </c>
      <c r="I7" s="207" t="s">
        <v>68</v>
      </c>
      <c r="J7" s="69" t="s">
        <v>41</v>
      </c>
      <c r="K7" s="200" t="s">
        <v>39</v>
      </c>
      <c r="L7" s="20"/>
    </row>
    <row r="8" spans="2:13" ht="20.25" customHeight="1">
      <c r="B8" s="20"/>
      <c r="C8" s="193">
        <v>9</v>
      </c>
      <c r="D8" s="212" t="s">
        <v>394</v>
      </c>
      <c r="E8" s="133"/>
      <c r="F8" s="246">
        <v>250</v>
      </c>
      <c r="G8" s="36"/>
      <c r="H8" s="137"/>
      <c r="I8" s="113">
        <v>2</v>
      </c>
      <c r="J8" s="41">
        <v>0</v>
      </c>
      <c r="K8" s="201">
        <v>0</v>
      </c>
      <c r="L8" s="20"/>
    </row>
    <row r="9" spans="2:13">
      <c r="B9" s="20"/>
      <c r="C9" s="194">
        <v>10</v>
      </c>
      <c r="D9" s="293" t="s">
        <v>10</v>
      </c>
      <c r="E9" s="75"/>
      <c r="F9" s="86" t="s">
        <v>120</v>
      </c>
      <c r="G9" s="67" t="s">
        <v>214</v>
      </c>
      <c r="H9" s="137"/>
      <c r="I9" s="113" t="b">
        <v>0</v>
      </c>
      <c r="J9" s="41">
        <f>IF(I9,'Gegevens voor invoerbladen'!C105,0)</f>
        <v>0</v>
      </c>
      <c r="K9" s="201">
        <v>5</v>
      </c>
      <c r="L9" s="20"/>
    </row>
    <row r="10" spans="2:13" ht="45">
      <c r="B10" s="20"/>
      <c r="C10" s="22"/>
      <c r="D10" s="294"/>
      <c r="E10" s="75"/>
      <c r="F10" s="86" t="s">
        <v>121</v>
      </c>
      <c r="G10" s="37"/>
      <c r="H10" s="137"/>
      <c r="I10" s="113" t="b">
        <v>0</v>
      </c>
      <c r="J10" s="41">
        <f>IF(I10,'Gegevens voor invoerbladen'!C106,0)</f>
        <v>0</v>
      </c>
      <c r="K10" s="201">
        <v>5</v>
      </c>
      <c r="L10" s="20"/>
    </row>
    <row r="11" spans="2:13">
      <c r="B11" s="20"/>
      <c r="C11" s="22"/>
      <c r="D11" s="28"/>
      <c r="E11" s="75"/>
      <c r="F11" s="86" t="s">
        <v>122</v>
      </c>
      <c r="G11" s="37"/>
      <c r="H11" s="137"/>
      <c r="I11" s="113" t="b">
        <v>0</v>
      </c>
      <c r="J11" s="41">
        <f>IF(I11,'Gegevens voor invoerbladen'!C107,0)</f>
        <v>0</v>
      </c>
      <c r="K11" s="201">
        <v>5</v>
      </c>
      <c r="L11" s="20"/>
    </row>
    <row r="12" spans="2:13" ht="30">
      <c r="B12" s="20"/>
      <c r="C12" s="22"/>
      <c r="D12" s="28"/>
      <c r="E12" s="75"/>
      <c r="F12" s="86" t="s">
        <v>123</v>
      </c>
      <c r="G12" s="37"/>
      <c r="H12" s="137"/>
      <c r="I12" s="113" t="b">
        <v>0</v>
      </c>
      <c r="J12" s="41">
        <f>IF(I12,'Gegevens voor invoerbladen'!C108,0)</f>
        <v>0</v>
      </c>
      <c r="K12" s="201">
        <v>5</v>
      </c>
      <c r="L12" s="20"/>
    </row>
    <row r="13" spans="2:13" ht="30">
      <c r="B13" s="20"/>
      <c r="C13" s="22"/>
      <c r="D13" s="28"/>
      <c r="E13" s="75"/>
      <c r="F13" s="86" t="s">
        <v>124</v>
      </c>
      <c r="G13" s="37"/>
      <c r="H13" s="137"/>
      <c r="I13" s="208" t="b">
        <v>0</v>
      </c>
      <c r="J13" s="41">
        <f>IF(I13,'Gegevens voor invoerbladen'!C109,0)</f>
        <v>0</v>
      </c>
      <c r="K13" s="201">
        <v>5</v>
      </c>
      <c r="L13" s="20"/>
    </row>
    <row r="14" spans="2:13" ht="45">
      <c r="B14" s="20"/>
      <c r="C14" s="195"/>
      <c r="D14" s="198"/>
      <c r="E14" s="75"/>
      <c r="F14" s="86" t="s">
        <v>125</v>
      </c>
      <c r="G14" s="37"/>
      <c r="H14" s="137"/>
      <c r="I14" s="208" t="b">
        <v>0</v>
      </c>
      <c r="J14" s="41">
        <f>IF(I14,'Gegevens voor invoerbladen'!C110,0)</f>
        <v>0</v>
      </c>
      <c r="K14" s="201">
        <v>5</v>
      </c>
      <c r="L14" s="20"/>
    </row>
    <row r="15" spans="2:13" ht="30">
      <c r="B15" s="20"/>
      <c r="C15" s="194">
        <v>11</v>
      </c>
      <c r="D15" s="45" t="s">
        <v>12</v>
      </c>
      <c r="E15" s="75"/>
      <c r="F15" s="86" t="s">
        <v>126</v>
      </c>
      <c r="G15" s="37"/>
      <c r="H15" s="137"/>
      <c r="I15" s="113" t="b">
        <v>0</v>
      </c>
      <c r="J15" s="41">
        <f>IF(I15,7,0)</f>
        <v>0</v>
      </c>
      <c r="K15" s="201">
        <v>7</v>
      </c>
      <c r="L15" s="20"/>
      <c r="M15" s="4"/>
    </row>
    <row r="16" spans="2:13" ht="60">
      <c r="B16" s="20"/>
      <c r="C16" s="22"/>
      <c r="D16" s="199"/>
      <c r="E16" s="75"/>
      <c r="F16" s="86" t="s">
        <v>452</v>
      </c>
      <c r="G16" s="37"/>
      <c r="H16" s="137"/>
      <c r="I16" s="113" t="b">
        <v>0</v>
      </c>
      <c r="J16" s="41">
        <f>IF(I16,7,0)</f>
        <v>0</v>
      </c>
      <c r="K16" s="201">
        <v>7</v>
      </c>
      <c r="L16" s="20"/>
      <c r="M16" s="4"/>
    </row>
    <row r="17" spans="2:13" ht="60">
      <c r="B17" s="20"/>
      <c r="C17" s="22"/>
      <c r="D17" s="199"/>
      <c r="E17" s="75"/>
      <c r="F17" s="86" t="s">
        <v>128</v>
      </c>
      <c r="G17" s="67" t="s">
        <v>105</v>
      </c>
      <c r="H17" s="210"/>
      <c r="I17" s="113" t="b">
        <v>0</v>
      </c>
      <c r="J17" s="41">
        <f>IF(I17,7,0)</f>
        <v>0</v>
      </c>
      <c r="K17" s="201">
        <v>7</v>
      </c>
      <c r="L17" s="20"/>
      <c r="M17" s="4"/>
    </row>
    <row r="18" spans="2:13" ht="60">
      <c r="B18" s="20"/>
      <c r="C18" s="22"/>
      <c r="D18" s="199"/>
      <c r="E18" s="75"/>
      <c r="F18" s="86" t="s">
        <v>291</v>
      </c>
      <c r="G18" s="88"/>
      <c r="H18" s="210"/>
      <c r="I18" s="113" t="b">
        <v>0</v>
      </c>
      <c r="J18" s="41">
        <f>IF(I18,'Gegevens voor invoerbladen'!C117,0)</f>
        <v>0</v>
      </c>
      <c r="K18" s="201">
        <f>'Gegevens voor invoerbladen'!C117</f>
        <v>7</v>
      </c>
      <c r="L18" s="20"/>
      <c r="M18" s="4"/>
    </row>
    <row r="19" spans="2:13" ht="30">
      <c r="B19" s="20"/>
      <c r="C19" s="22"/>
      <c r="D19" s="199"/>
      <c r="E19" s="75"/>
      <c r="F19" s="86" t="s">
        <v>403</v>
      </c>
      <c r="G19" s="109"/>
      <c r="H19" s="210"/>
      <c r="I19" s="113" t="b">
        <v>0</v>
      </c>
      <c r="J19" s="41">
        <f>IF(I19,'Gegevens voor invoerbladen'!C118,0)</f>
        <v>0</v>
      </c>
      <c r="K19" s="201">
        <f>'Gegevens voor invoerbladen'!C118</f>
        <v>7</v>
      </c>
      <c r="L19" s="20"/>
      <c r="M19" s="4"/>
    </row>
    <row r="20" spans="2:13" ht="30">
      <c r="B20" s="20"/>
      <c r="C20" s="22"/>
      <c r="D20" s="199"/>
      <c r="E20" s="75"/>
      <c r="F20" s="86" t="s">
        <v>129</v>
      </c>
      <c r="G20" s="85"/>
      <c r="H20" s="210"/>
      <c r="I20" s="113" t="b">
        <v>0</v>
      </c>
      <c r="J20" s="41">
        <f>IF(I20,7,0)</f>
        <v>0</v>
      </c>
      <c r="K20" s="201">
        <v>7</v>
      </c>
      <c r="L20" s="20"/>
      <c r="M20" s="6"/>
    </row>
    <row r="21" spans="2:13" ht="45">
      <c r="B21" s="20"/>
      <c r="C21" s="22"/>
      <c r="D21" s="199"/>
      <c r="E21" s="177"/>
      <c r="F21" s="165" t="s">
        <v>453</v>
      </c>
      <c r="G21" s="184"/>
      <c r="H21" s="211"/>
      <c r="I21" s="209" t="b">
        <v>0</v>
      </c>
      <c r="J21" s="203">
        <f>IF(I21,7,0)</f>
        <v>0</v>
      </c>
      <c r="K21" s="204">
        <v>7</v>
      </c>
      <c r="L21" s="20"/>
      <c r="M21" s="6"/>
    </row>
    <row r="22" spans="2:13">
      <c r="B22" s="20"/>
      <c r="C22" s="191"/>
      <c r="D22" s="205"/>
      <c r="E22" s="20"/>
      <c r="F22" s="82"/>
      <c r="G22" s="40"/>
      <c r="H22" s="40"/>
      <c r="I22" s="68"/>
      <c r="J22" s="206"/>
      <c r="K22" s="68"/>
      <c r="L22" s="20"/>
    </row>
  </sheetData>
  <sheetProtection algorithmName="SHA-512" hashValue="hW7+C2z00pU6Gx3v/7YKxhFe3cUka6RsJaOsgwfw1sQWInW2GA0SIs4tKh7EspYUtVQZLdhT9heU7PauokCWbg==" saltValue="8dTXnD4dz7NSOipdyQ4dlw==" spinCount="100000" sheet="1" objects="1" scenarios="1"/>
  <mergeCells count="1">
    <mergeCell ref="D9:D10"/>
  </mergeCells>
  <hyperlinks>
    <hyperlink ref="G17" r:id="rId1" xr:uid="{8A639942-7F8D-4031-8834-71085012B308}"/>
    <hyperlink ref="G9" r:id="rId2" xr:uid="{83E8A58C-B3D7-4ACC-9A8D-A7C130C8C88D}"/>
  </hyperlinks>
  <pageMargins left="0.7" right="0.7" top="0.75" bottom="0.75" header="0.3" footer="0.3"/>
  <pageSetup paperSize="9" scale="43"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153" r:id="rId6" name="Check Box 33">
              <controlPr defaultSize="0" autoFill="0" autoLine="0" autoPict="0">
                <anchor moveWithCells="1">
                  <from>
                    <xdr:col>3</xdr:col>
                    <xdr:colOff>3362325</xdr:colOff>
                    <xdr:row>8</xdr:row>
                    <xdr:rowOff>19050</xdr:rowOff>
                  </from>
                  <to>
                    <xdr:col>4</xdr:col>
                    <xdr:colOff>200025</xdr:colOff>
                    <xdr:row>8</xdr:row>
                    <xdr:rowOff>161925</xdr:rowOff>
                  </to>
                </anchor>
              </controlPr>
            </control>
          </mc:Choice>
        </mc:AlternateContent>
        <mc:AlternateContent xmlns:mc="http://schemas.openxmlformats.org/markup-compatibility/2006">
          <mc:Choice Requires="x14">
            <control shapeId="5154" r:id="rId7" name="Check Box 34">
              <controlPr defaultSize="0" autoFill="0" autoLine="0" autoPict="0">
                <anchor moveWithCells="1">
                  <from>
                    <xdr:col>3</xdr:col>
                    <xdr:colOff>3362325</xdr:colOff>
                    <xdr:row>9</xdr:row>
                    <xdr:rowOff>19050</xdr:rowOff>
                  </from>
                  <to>
                    <xdr:col>4</xdr:col>
                    <xdr:colOff>200025</xdr:colOff>
                    <xdr:row>9</xdr:row>
                    <xdr:rowOff>161925</xdr:rowOff>
                  </to>
                </anchor>
              </controlPr>
            </control>
          </mc:Choice>
        </mc:AlternateContent>
        <mc:AlternateContent xmlns:mc="http://schemas.openxmlformats.org/markup-compatibility/2006">
          <mc:Choice Requires="x14">
            <control shapeId="5155" r:id="rId8" name="Check Box 35">
              <controlPr defaultSize="0" autoFill="0" autoLine="0" autoPict="0">
                <anchor moveWithCells="1">
                  <from>
                    <xdr:col>3</xdr:col>
                    <xdr:colOff>3362325</xdr:colOff>
                    <xdr:row>10</xdr:row>
                    <xdr:rowOff>19050</xdr:rowOff>
                  </from>
                  <to>
                    <xdr:col>4</xdr:col>
                    <xdr:colOff>200025</xdr:colOff>
                    <xdr:row>10</xdr:row>
                    <xdr:rowOff>161925</xdr:rowOff>
                  </to>
                </anchor>
              </controlPr>
            </control>
          </mc:Choice>
        </mc:AlternateContent>
        <mc:AlternateContent xmlns:mc="http://schemas.openxmlformats.org/markup-compatibility/2006">
          <mc:Choice Requires="x14">
            <control shapeId="5156" r:id="rId9" name="Check Box 36">
              <controlPr defaultSize="0" autoFill="0" autoLine="0" autoPict="0">
                <anchor moveWithCells="1">
                  <from>
                    <xdr:col>3</xdr:col>
                    <xdr:colOff>3362325</xdr:colOff>
                    <xdr:row>11</xdr:row>
                    <xdr:rowOff>19050</xdr:rowOff>
                  </from>
                  <to>
                    <xdr:col>4</xdr:col>
                    <xdr:colOff>200025</xdr:colOff>
                    <xdr:row>11</xdr:row>
                    <xdr:rowOff>161925</xdr:rowOff>
                  </to>
                </anchor>
              </controlPr>
            </control>
          </mc:Choice>
        </mc:AlternateContent>
        <mc:AlternateContent xmlns:mc="http://schemas.openxmlformats.org/markup-compatibility/2006">
          <mc:Choice Requires="x14">
            <control shapeId="5157" r:id="rId10" name="Check Box 37">
              <controlPr defaultSize="0" autoFill="0" autoLine="0" autoPict="0">
                <anchor moveWithCells="1">
                  <from>
                    <xdr:col>3</xdr:col>
                    <xdr:colOff>3362325</xdr:colOff>
                    <xdr:row>12</xdr:row>
                    <xdr:rowOff>19050</xdr:rowOff>
                  </from>
                  <to>
                    <xdr:col>4</xdr:col>
                    <xdr:colOff>200025</xdr:colOff>
                    <xdr:row>12</xdr:row>
                    <xdr:rowOff>161925</xdr:rowOff>
                  </to>
                </anchor>
              </controlPr>
            </control>
          </mc:Choice>
        </mc:AlternateContent>
        <mc:AlternateContent xmlns:mc="http://schemas.openxmlformats.org/markup-compatibility/2006">
          <mc:Choice Requires="x14">
            <control shapeId="5158" r:id="rId11" name="Check Box 38">
              <controlPr defaultSize="0" autoFill="0" autoLine="0" autoPict="0">
                <anchor moveWithCells="1">
                  <from>
                    <xdr:col>3</xdr:col>
                    <xdr:colOff>3362325</xdr:colOff>
                    <xdr:row>13</xdr:row>
                    <xdr:rowOff>19050</xdr:rowOff>
                  </from>
                  <to>
                    <xdr:col>4</xdr:col>
                    <xdr:colOff>200025</xdr:colOff>
                    <xdr:row>13</xdr:row>
                    <xdr:rowOff>161925</xdr:rowOff>
                  </to>
                </anchor>
              </controlPr>
            </control>
          </mc:Choice>
        </mc:AlternateContent>
        <mc:AlternateContent xmlns:mc="http://schemas.openxmlformats.org/markup-compatibility/2006">
          <mc:Choice Requires="x14">
            <control shapeId="5159" r:id="rId12" name="Check Box 39">
              <controlPr defaultSize="0" autoFill="0" autoLine="0" autoPict="0">
                <anchor moveWithCells="1">
                  <from>
                    <xdr:col>3</xdr:col>
                    <xdr:colOff>3362325</xdr:colOff>
                    <xdr:row>14</xdr:row>
                    <xdr:rowOff>19050</xdr:rowOff>
                  </from>
                  <to>
                    <xdr:col>4</xdr:col>
                    <xdr:colOff>200025</xdr:colOff>
                    <xdr:row>14</xdr:row>
                    <xdr:rowOff>161925</xdr:rowOff>
                  </to>
                </anchor>
              </controlPr>
            </control>
          </mc:Choice>
        </mc:AlternateContent>
        <mc:AlternateContent xmlns:mc="http://schemas.openxmlformats.org/markup-compatibility/2006">
          <mc:Choice Requires="x14">
            <control shapeId="5160" r:id="rId13" name="Check Box 40">
              <controlPr defaultSize="0" autoFill="0" autoLine="0" autoPict="0">
                <anchor moveWithCells="1">
                  <from>
                    <xdr:col>3</xdr:col>
                    <xdr:colOff>3362325</xdr:colOff>
                    <xdr:row>15</xdr:row>
                    <xdr:rowOff>19050</xdr:rowOff>
                  </from>
                  <to>
                    <xdr:col>4</xdr:col>
                    <xdr:colOff>200025</xdr:colOff>
                    <xdr:row>15</xdr:row>
                    <xdr:rowOff>161925</xdr:rowOff>
                  </to>
                </anchor>
              </controlPr>
            </control>
          </mc:Choice>
        </mc:AlternateContent>
        <mc:AlternateContent xmlns:mc="http://schemas.openxmlformats.org/markup-compatibility/2006">
          <mc:Choice Requires="x14">
            <control shapeId="5161" r:id="rId14" name="Check Box 41">
              <controlPr defaultSize="0" autoFill="0" autoLine="0" autoPict="0">
                <anchor moveWithCells="1">
                  <from>
                    <xdr:col>3</xdr:col>
                    <xdr:colOff>3362325</xdr:colOff>
                    <xdr:row>16</xdr:row>
                    <xdr:rowOff>19050</xdr:rowOff>
                  </from>
                  <to>
                    <xdr:col>4</xdr:col>
                    <xdr:colOff>200025</xdr:colOff>
                    <xdr:row>16</xdr:row>
                    <xdr:rowOff>161925</xdr:rowOff>
                  </to>
                </anchor>
              </controlPr>
            </control>
          </mc:Choice>
        </mc:AlternateContent>
        <mc:AlternateContent xmlns:mc="http://schemas.openxmlformats.org/markup-compatibility/2006">
          <mc:Choice Requires="x14">
            <control shapeId="5162" r:id="rId15" name="Check Box 42">
              <controlPr defaultSize="0" autoFill="0" autoLine="0" autoPict="0">
                <anchor moveWithCells="1">
                  <from>
                    <xdr:col>3</xdr:col>
                    <xdr:colOff>3362325</xdr:colOff>
                    <xdr:row>17</xdr:row>
                    <xdr:rowOff>19050</xdr:rowOff>
                  </from>
                  <to>
                    <xdr:col>4</xdr:col>
                    <xdr:colOff>200025</xdr:colOff>
                    <xdr:row>17</xdr:row>
                    <xdr:rowOff>161925</xdr:rowOff>
                  </to>
                </anchor>
              </controlPr>
            </control>
          </mc:Choice>
        </mc:AlternateContent>
        <mc:AlternateContent xmlns:mc="http://schemas.openxmlformats.org/markup-compatibility/2006">
          <mc:Choice Requires="x14">
            <control shapeId="5163" r:id="rId16" name="Check Box 43">
              <controlPr defaultSize="0" autoFill="0" autoLine="0" autoPict="0">
                <anchor moveWithCells="1">
                  <from>
                    <xdr:col>3</xdr:col>
                    <xdr:colOff>3362325</xdr:colOff>
                    <xdr:row>18</xdr:row>
                    <xdr:rowOff>19050</xdr:rowOff>
                  </from>
                  <to>
                    <xdr:col>4</xdr:col>
                    <xdr:colOff>200025</xdr:colOff>
                    <xdr:row>18</xdr:row>
                    <xdr:rowOff>161925</xdr:rowOff>
                  </to>
                </anchor>
              </controlPr>
            </control>
          </mc:Choice>
        </mc:AlternateContent>
        <mc:AlternateContent xmlns:mc="http://schemas.openxmlformats.org/markup-compatibility/2006">
          <mc:Choice Requires="x14">
            <control shapeId="5164" r:id="rId17" name="Check Box 44">
              <controlPr defaultSize="0" autoFill="0" autoLine="0" autoPict="0">
                <anchor moveWithCells="1">
                  <from>
                    <xdr:col>3</xdr:col>
                    <xdr:colOff>3362325</xdr:colOff>
                    <xdr:row>19</xdr:row>
                    <xdr:rowOff>19050</xdr:rowOff>
                  </from>
                  <to>
                    <xdr:col>4</xdr:col>
                    <xdr:colOff>200025</xdr:colOff>
                    <xdr:row>19</xdr:row>
                    <xdr:rowOff>161925</xdr:rowOff>
                  </to>
                </anchor>
              </controlPr>
            </control>
          </mc:Choice>
        </mc:AlternateContent>
        <mc:AlternateContent xmlns:mc="http://schemas.openxmlformats.org/markup-compatibility/2006">
          <mc:Choice Requires="x14">
            <control shapeId="5165" r:id="rId18" name="Check Box 45">
              <controlPr defaultSize="0" autoFill="0" autoLine="0" autoPict="0">
                <anchor moveWithCells="1">
                  <from>
                    <xdr:col>3</xdr:col>
                    <xdr:colOff>3362325</xdr:colOff>
                    <xdr:row>20</xdr:row>
                    <xdr:rowOff>19050</xdr:rowOff>
                  </from>
                  <to>
                    <xdr:col>4</xdr:col>
                    <xdr:colOff>200025</xdr:colOff>
                    <xdr:row>20</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33"/>
  <sheetViews>
    <sheetView showGridLines="0" showRowColHeaders="0" zoomScaleNormal="100" workbookViewId="0">
      <pane ySplit="3" topLeftCell="A4" activePane="bottomLeft" state="frozen"/>
      <selection activeCell="A2" sqref="A2"/>
      <selection pane="bottomLeft" activeCell="F5" sqref="F5"/>
    </sheetView>
  </sheetViews>
  <sheetFormatPr defaultRowHeight="15"/>
  <cols>
    <col min="1" max="1" width="6.7109375" customWidth="1"/>
    <col min="2" max="2" width="4.7109375" customWidth="1"/>
    <col min="3" max="3" width="4.7109375" style="190" customWidth="1"/>
    <col min="4" max="4" width="50.7109375" style="15" customWidth="1"/>
    <col min="5" max="5" width="3.28515625" customWidth="1"/>
    <col min="6" max="6" width="35.7109375" style="16" customWidth="1"/>
    <col min="7" max="7" width="4.7109375" style="17" customWidth="1"/>
    <col min="8" max="8" width="50.7109375" style="17" customWidth="1"/>
    <col min="9" max="9" width="12.140625" style="72" hidden="1" customWidth="1"/>
    <col min="10" max="10" width="7.5703125" style="72" hidden="1" customWidth="1"/>
    <col min="11" max="11" width="12.5703125" style="72" hidden="1" customWidth="1"/>
    <col min="12" max="12" width="4.7109375" customWidth="1"/>
  </cols>
  <sheetData>
    <row r="2" spans="2:17">
      <c r="B2" s="20"/>
      <c r="C2" s="191"/>
      <c r="D2" s="21"/>
      <c r="E2" s="20"/>
      <c r="F2" s="82"/>
      <c r="G2" s="40"/>
      <c r="H2" s="40"/>
      <c r="I2" s="68"/>
      <c r="J2" s="68"/>
      <c r="K2" s="68"/>
      <c r="L2" s="20"/>
    </row>
    <row r="3" spans="2:17" ht="26.25">
      <c r="B3" s="20"/>
      <c r="C3" s="22"/>
      <c r="D3" s="34" t="s">
        <v>98</v>
      </c>
      <c r="E3" s="23"/>
      <c r="F3" s="28"/>
      <c r="G3" s="39"/>
      <c r="H3" s="39"/>
      <c r="I3" s="68"/>
      <c r="J3" s="68"/>
      <c r="K3" s="68"/>
      <c r="L3" s="20"/>
    </row>
    <row r="4" spans="2:17" ht="26.25">
      <c r="B4" s="20"/>
      <c r="C4" s="22"/>
      <c r="D4" s="34"/>
      <c r="E4" s="23"/>
      <c r="F4" s="28"/>
      <c r="G4" s="39"/>
      <c r="H4" s="39"/>
      <c r="I4" s="68"/>
      <c r="J4" s="68"/>
      <c r="K4" s="68"/>
      <c r="L4" s="20"/>
    </row>
    <row r="5" spans="2:17" ht="75">
      <c r="B5" s="20"/>
      <c r="C5" s="22"/>
      <c r="D5" s="26" t="s">
        <v>454</v>
      </c>
      <c r="E5" s="39"/>
      <c r="F5" s="83"/>
      <c r="G5" s="39"/>
      <c r="H5" s="39"/>
      <c r="I5" s="68"/>
      <c r="J5" s="68"/>
      <c r="K5" s="68"/>
      <c r="L5" s="20"/>
    </row>
    <row r="6" spans="2:17">
      <c r="B6" s="20"/>
      <c r="C6" s="22"/>
      <c r="D6" s="26"/>
      <c r="E6" s="23"/>
      <c r="F6" s="28"/>
      <c r="G6" s="39"/>
      <c r="H6" s="39"/>
      <c r="I6" s="68"/>
      <c r="J6" s="68"/>
      <c r="K6" s="68"/>
      <c r="L6" s="20"/>
    </row>
    <row r="7" spans="2:17" ht="18.75">
      <c r="B7" s="20"/>
      <c r="C7" s="213" t="s">
        <v>73</v>
      </c>
      <c r="D7" s="46" t="s">
        <v>38</v>
      </c>
      <c r="E7" s="74" t="s">
        <v>66</v>
      </c>
      <c r="F7" s="129"/>
      <c r="G7" s="62" t="s">
        <v>105</v>
      </c>
      <c r="H7" s="178" t="s">
        <v>110</v>
      </c>
      <c r="I7" s="71" t="s">
        <v>68</v>
      </c>
      <c r="J7" s="70" t="s">
        <v>41</v>
      </c>
      <c r="K7" s="202" t="s">
        <v>39</v>
      </c>
      <c r="L7" s="20"/>
      <c r="N7" s="13"/>
    </row>
    <row r="8" spans="2:17" ht="20.25" customHeight="1">
      <c r="B8" s="20"/>
      <c r="C8" s="194">
        <v>12</v>
      </c>
      <c r="D8" s="291" t="s">
        <v>241</v>
      </c>
      <c r="E8" s="49"/>
      <c r="F8" s="131"/>
      <c r="G8" s="37"/>
      <c r="H8" s="180"/>
      <c r="I8" s="113">
        <v>1</v>
      </c>
      <c r="J8" s="41">
        <f>VLOOKUP(I8,'Gegevens voor invoerbladen'!B127:C131,2)</f>
        <v>0</v>
      </c>
      <c r="K8" s="201">
        <v>13</v>
      </c>
      <c r="L8" s="20"/>
      <c r="M8" s="13"/>
      <c r="N8" s="13"/>
      <c r="O8" s="13"/>
      <c r="P8" s="13"/>
      <c r="Q8" s="2"/>
    </row>
    <row r="9" spans="2:17" ht="30">
      <c r="B9" s="20"/>
      <c r="C9" s="22"/>
      <c r="D9" s="292"/>
      <c r="E9" s="75"/>
      <c r="F9" s="86" t="s">
        <v>131</v>
      </c>
      <c r="G9" s="37"/>
      <c r="H9" s="180"/>
      <c r="I9" s="113" t="b">
        <v>0</v>
      </c>
      <c r="J9" s="41">
        <f>IF(I9=TRUE,'Gegevens voor invoerbladen'!C133,0)</f>
        <v>0</v>
      </c>
      <c r="K9" s="201">
        <v>25</v>
      </c>
      <c r="L9" s="20"/>
      <c r="N9" s="13"/>
      <c r="O9" s="13"/>
      <c r="P9" s="13"/>
      <c r="Q9" s="4"/>
    </row>
    <row r="10" spans="2:17">
      <c r="B10" s="20"/>
      <c r="C10" s="195"/>
      <c r="D10" s="47"/>
      <c r="E10" s="75"/>
      <c r="F10" s="86" t="s">
        <v>407</v>
      </c>
      <c r="G10" s="37"/>
      <c r="H10" s="180"/>
      <c r="I10" s="113" t="b">
        <v>0</v>
      </c>
      <c r="J10" s="41">
        <f>IF(I10=TRUE,'Gegevens voor invoerbladen'!C134,0)</f>
        <v>0</v>
      </c>
      <c r="K10" s="201">
        <v>10</v>
      </c>
      <c r="L10" s="20"/>
      <c r="N10" s="13"/>
      <c r="O10" s="13"/>
      <c r="P10" s="13"/>
      <c r="Q10" s="4"/>
    </row>
    <row r="11" spans="2:17" ht="45">
      <c r="B11" s="20"/>
      <c r="C11" s="194">
        <v>13</v>
      </c>
      <c r="D11" s="48" t="s">
        <v>17</v>
      </c>
      <c r="E11" s="75"/>
      <c r="F11" s="86" t="s">
        <v>132</v>
      </c>
      <c r="G11" s="67" t="s">
        <v>105</v>
      </c>
      <c r="H11" s="215"/>
      <c r="I11" s="113" t="b">
        <v>0</v>
      </c>
      <c r="J11" s="41">
        <f>IF(I11=TRUE,'Gegevens voor invoerbladen'!C137,0)</f>
        <v>0</v>
      </c>
      <c r="K11" s="201">
        <v>20</v>
      </c>
      <c r="L11" s="20"/>
      <c r="M11" s="13"/>
      <c r="N11" s="5"/>
      <c r="P11" s="13"/>
      <c r="Q11" s="4"/>
    </row>
    <row r="12" spans="2:17" ht="45">
      <c r="B12" s="20"/>
      <c r="C12" s="22"/>
      <c r="D12" s="26"/>
      <c r="E12" s="75"/>
      <c r="F12" s="86" t="s">
        <v>133</v>
      </c>
      <c r="G12" s="67" t="s">
        <v>105</v>
      </c>
      <c r="H12" s="215"/>
      <c r="I12" s="113" t="b">
        <v>0</v>
      </c>
      <c r="J12" s="41">
        <f>IF(I12=TRUE,'Gegevens voor invoerbladen'!C138,0)</f>
        <v>0</v>
      </c>
      <c r="K12" s="201">
        <v>2</v>
      </c>
      <c r="L12" s="20"/>
      <c r="M12" s="13"/>
      <c r="N12" s="4"/>
      <c r="P12" s="13"/>
      <c r="Q12" s="4"/>
    </row>
    <row r="13" spans="2:17" ht="30">
      <c r="B13" s="20"/>
      <c r="C13" s="22"/>
      <c r="D13" s="26"/>
      <c r="E13" s="75"/>
      <c r="F13" s="86" t="s">
        <v>134</v>
      </c>
      <c r="G13" s="67" t="s">
        <v>105</v>
      </c>
      <c r="H13" s="215"/>
      <c r="I13" s="113" t="b">
        <v>0</v>
      </c>
      <c r="J13" s="41">
        <f>IF(I13=TRUE,'Gegevens voor invoerbladen'!C139,0)</f>
        <v>0</v>
      </c>
      <c r="K13" s="201">
        <v>20</v>
      </c>
      <c r="L13" s="20"/>
      <c r="M13" s="13"/>
      <c r="N13" s="4"/>
      <c r="P13" s="13"/>
      <c r="Q13" s="10"/>
    </row>
    <row r="14" spans="2:17">
      <c r="B14" s="20"/>
      <c r="C14" s="22"/>
      <c r="D14" s="26"/>
      <c r="E14" s="177"/>
      <c r="F14" s="165" t="s">
        <v>135</v>
      </c>
      <c r="G14" s="214" t="s">
        <v>105</v>
      </c>
      <c r="H14" s="216"/>
      <c r="I14" s="209" t="b">
        <v>0</v>
      </c>
      <c r="J14" s="203">
        <f>IF(I14=TRUE,'Gegevens voor invoerbladen'!C140,0)</f>
        <v>0</v>
      </c>
      <c r="K14" s="204">
        <v>2</v>
      </c>
      <c r="L14" s="20"/>
      <c r="M14" s="13"/>
      <c r="N14" s="4"/>
      <c r="P14" s="13"/>
      <c r="Q14" s="4"/>
    </row>
    <row r="15" spans="2:17">
      <c r="B15" s="20"/>
      <c r="C15" s="191"/>
      <c r="D15" s="21"/>
      <c r="E15" s="20"/>
      <c r="F15" s="82"/>
      <c r="G15" s="40"/>
      <c r="H15" s="40"/>
      <c r="I15" s="136"/>
      <c r="J15" s="136">
        <f>SUM(J8:J14)</f>
        <v>0</v>
      </c>
      <c r="K15" s="136">
        <f>SUM(K8:K14)</f>
        <v>92</v>
      </c>
      <c r="L15" s="20"/>
      <c r="M15" s="13"/>
      <c r="N15" s="4"/>
      <c r="P15" s="13"/>
      <c r="Q15" s="4"/>
    </row>
    <row r="16" spans="2:17">
      <c r="D16" s="18"/>
      <c r="I16" s="73"/>
      <c r="J16" s="73"/>
      <c r="K16" s="73"/>
      <c r="N16" s="13"/>
      <c r="O16" s="13"/>
      <c r="P16" s="13"/>
      <c r="Q16" s="11"/>
    </row>
    <row r="17" spans="4:15">
      <c r="D17" s="16"/>
      <c r="I17" s="73"/>
      <c r="J17" s="73"/>
      <c r="K17" s="73"/>
      <c r="N17" s="13"/>
      <c r="O17" s="13"/>
    </row>
    <row r="18" spans="4:15">
      <c r="D18" s="4"/>
      <c r="I18" s="73"/>
      <c r="J18" s="73"/>
      <c r="K18" s="73"/>
      <c r="N18" s="13"/>
      <c r="O18" s="13"/>
    </row>
    <row r="19" spans="4:15">
      <c r="D19" s="4"/>
      <c r="E19" s="4"/>
      <c r="F19" s="87"/>
      <c r="G19" s="66"/>
      <c r="H19" s="66"/>
      <c r="I19" s="73"/>
      <c r="J19" s="73"/>
      <c r="K19" s="73"/>
      <c r="N19" s="13"/>
      <c r="O19" s="13"/>
    </row>
    <row r="20" spans="4:15">
      <c r="D20" s="4"/>
      <c r="E20" s="4"/>
      <c r="F20" s="87"/>
      <c r="G20" s="66"/>
      <c r="H20" s="66"/>
      <c r="I20" s="73"/>
      <c r="J20" s="73"/>
      <c r="K20" s="73"/>
      <c r="N20" s="13"/>
      <c r="O20" s="13"/>
    </row>
    <row r="21" spans="4:15">
      <c r="D21" s="4"/>
      <c r="I21" s="73"/>
      <c r="J21" s="73"/>
      <c r="K21" s="73"/>
      <c r="N21" s="13"/>
      <c r="O21" s="13"/>
    </row>
    <row r="22" spans="4:15">
      <c r="D22" s="4"/>
      <c r="I22" s="73"/>
      <c r="J22" s="73"/>
      <c r="K22" s="73"/>
    </row>
    <row r="23" spans="4:15">
      <c r="D23" s="4"/>
      <c r="I23" s="73"/>
      <c r="J23" s="73"/>
      <c r="K23" s="73"/>
    </row>
    <row r="24" spans="4:15">
      <c r="D24" s="4"/>
      <c r="I24" s="73"/>
      <c r="J24" s="73"/>
      <c r="K24" s="73"/>
    </row>
    <row r="25" spans="4:15">
      <c r="D25" s="6"/>
      <c r="I25" s="73"/>
      <c r="J25" s="73"/>
      <c r="K25" s="73"/>
    </row>
    <row r="26" spans="4:15">
      <c r="I26" s="73"/>
      <c r="J26" s="73"/>
      <c r="K26" s="73"/>
    </row>
    <row r="27" spans="4:15">
      <c r="I27" s="73"/>
      <c r="J27" s="73"/>
      <c r="K27" s="73"/>
    </row>
    <row r="28" spans="4:15">
      <c r="I28" s="73"/>
      <c r="J28" s="73"/>
      <c r="K28" s="73"/>
    </row>
    <row r="29" spans="4:15">
      <c r="I29" s="73"/>
      <c r="J29" s="73"/>
      <c r="K29" s="73"/>
    </row>
    <row r="30" spans="4:15">
      <c r="D30" s="6"/>
      <c r="I30" s="73"/>
      <c r="J30" s="73"/>
      <c r="K30" s="73"/>
    </row>
    <row r="31" spans="4:15">
      <c r="D31" s="2"/>
      <c r="I31" s="73"/>
      <c r="J31" s="73"/>
      <c r="K31" s="73"/>
    </row>
    <row r="32" spans="4:15">
      <c r="D32" s="6"/>
      <c r="I32" s="73"/>
      <c r="J32" s="73"/>
      <c r="K32" s="73"/>
    </row>
    <row r="33" spans="4:4">
      <c r="D33" s="6"/>
    </row>
  </sheetData>
  <sheetProtection algorithmName="SHA-512" hashValue="3VVJl2YFJxKFh5H2fixs2ASSKP0kiKf+L5DqmQlcYDDQf1zJqtXjP3FSKiDtDGdfXn3WEANbTRE2JnwmaPUTFQ==" saltValue="Gnjqu5wl8TMKRLBGqERL5A==" spinCount="100000" sheet="1" objects="1" scenarios="1"/>
  <mergeCells count="1">
    <mergeCell ref="D8:D9"/>
  </mergeCells>
  <hyperlinks>
    <hyperlink ref="G11" r:id="rId1" xr:uid="{00000000-0004-0000-0500-000000000000}"/>
    <hyperlink ref="G14" r:id="rId2" xr:uid="{00000000-0004-0000-0500-000001000000}"/>
    <hyperlink ref="G13" r:id="rId3" xr:uid="{00000000-0004-0000-0500-000002000000}"/>
    <hyperlink ref="G12" r:id="rId4" xr:uid="{00000000-0004-0000-0500-000003000000}"/>
  </hyperlinks>
  <pageMargins left="0.7" right="0.7" top="0.75" bottom="0.75" header="0.3" footer="0.3"/>
  <pageSetup paperSize="9"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6172" r:id="rId8" name="Drop Down 28">
              <controlPr defaultSize="0" autoLine="0" autoPict="0">
                <anchor moveWithCells="1">
                  <from>
                    <xdr:col>4</xdr:col>
                    <xdr:colOff>19050</xdr:colOff>
                    <xdr:row>7</xdr:row>
                    <xdr:rowOff>28575</xdr:rowOff>
                  </from>
                  <to>
                    <xdr:col>5</xdr:col>
                    <xdr:colOff>2362200</xdr:colOff>
                    <xdr:row>7</xdr:row>
                    <xdr:rowOff>228600</xdr:rowOff>
                  </to>
                </anchor>
              </controlPr>
            </control>
          </mc:Choice>
        </mc:AlternateContent>
        <mc:AlternateContent xmlns:mc="http://schemas.openxmlformats.org/markup-compatibility/2006">
          <mc:Choice Requires="x14">
            <control shapeId="6176" r:id="rId9" name="Check Box 32">
              <controlPr defaultSize="0" autoFill="0" autoLine="0" autoPict="0">
                <anchor moveWithCells="1">
                  <from>
                    <xdr:col>3</xdr:col>
                    <xdr:colOff>3371850</xdr:colOff>
                    <xdr:row>9</xdr:row>
                    <xdr:rowOff>19050</xdr:rowOff>
                  </from>
                  <to>
                    <xdr:col>4</xdr:col>
                    <xdr:colOff>209550</xdr:colOff>
                    <xdr:row>9</xdr:row>
                    <xdr:rowOff>161925</xdr:rowOff>
                  </to>
                </anchor>
              </controlPr>
            </control>
          </mc:Choice>
        </mc:AlternateContent>
        <mc:AlternateContent xmlns:mc="http://schemas.openxmlformats.org/markup-compatibility/2006">
          <mc:Choice Requires="x14">
            <control shapeId="6177" r:id="rId10" name="Check Box 33">
              <controlPr defaultSize="0" autoFill="0" autoLine="0" autoPict="0">
                <anchor moveWithCells="1">
                  <from>
                    <xdr:col>3</xdr:col>
                    <xdr:colOff>3371850</xdr:colOff>
                    <xdr:row>8</xdr:row>
                    <xdr:rowOff>19050</xdr:rowOff>
                  </from>
                  <to>
                    <xdr:col>4</xdr:col>
                    <xdr:colOff>209550</xdr:colOff>
                    <xdr:row>8</xdr:row>
                    <xdr:rowOff>161925</xdr:rowOff>
                  </to>
                </anchor>
              </controlPr>
            </control>
          </mc:Choice>
        </mc:AlternateContent>
        <mc:AlternateContent xmlns:mc="http://schemas.openxmlformats.org/markup-compatibility/2006">
          <mc:Choice Requires="x14">
            <control shapeId="6178" r:id="rId11" name="Check Box 34">
              <controlPr defaultSize="0" autoFill="0" autoLine="0" autoPict="0">
                <anchor moveWithCells="1">
                  <from>
                    <xdr:col>3</xdr:col>
                    <xdr:colOff>3371850</xdr:colOff>
                    <xdr:row>10</xdr:row>
                    <xdr:rowOff>19050</xdr:rowOff>
                  </from>
                  <to>
                    <xdr:col>4</xdr:col>
                    <xdr:colOff>209550</xdr:colOff>
                    <xdr:row>10</xdr:row>
                    <xdr:rowOff>161925</xdr:rowOff>
                  </to>
                </anchor>
              </controlPr>
            </control>
          </mc:Choice>
        </mc:AlternateContent>
        <mc:AlternateContent xmlns:mc="http://schemas.openxmlformats.org/markup-compatibility/2006">
          <mc:Choice Requires="x14">
            <control shapeId="6179" r:id="rId12" name="Check Box 35">
              <controlPr defaultSize="0" autoFill="0" autoLine="0" autoPict="0">
                <anchor moveWithCells="1">
                  <from>
                    <xdr:col>3</xdr:col>
                    <xdr:colOff>3371850</xdr:colOff>
                    <xdr:row>11</xdr:row>
                    <xdr:rowOff>19050</xdr:rowOff>
                  </from>
                  <to>
                    <xdr:col>4</xdr:col>
                    <xdr:colOff>209550</xdr:colOff>
                    <xdr:row>11</xdr:row>
                    <xdr:rowOff>161925</xdr:rowOff>
                  </to>
                </anchor>
              </controlPr>
            </control>
          </mc:Choice>
        </mc:AlternateContent>
        <mc:AlternateContent xmlns:mc="http://schemas.openxmlformats.org/markup-compatibility/2006">
          <mc:Choice Requires="x14">
            <control shapeId="6180" r:id="rId13" name="Check Box 36">
              <controlPr defaultSize="0" autoFill="0" autoLine="0" autoPict="0">
                <anchor moveWithCells="1">
                  <from>
                    <xdr:col>3</xdr:col>
                    <xdr:colOff>3371850</xdr:colOff>
                    <xdr:row>12</xdr:row>
                    <xdr:rowOff>19050</xdr:rowOff>
                  </from>
                  <to>
                    <xdr:col>4</xdr:col>
                    <xdr:colOff>209550</xdr:colOff>
                    <xdr:row>12</xdr:row>
                    <xdr:rowOff>161925</xdr:rowOff>
                  </to>
                </anchor>
              </controlPr>
            </control>
          </mc:Choice>
        </mc:AlternateContent>
        <mc:AlternateContent xmlns:mc="http://schemas.openxmlformats.org/markup-compatibility/2006">
          <mc:Choice Requires="x14">
            <control shapeId="6181" r:id="rId14" name="Check Box 37">
              <controlPr defaultSize="0" autoFill="0" autoLine="0" autoPict="0">
                <anchor moveWithCells="1">
                  <from>
                    <xdr:col>3</xdr:col>
                    <xdr:colOff>3371850</xdr:colOff>
                    <xdr:row>13</xdr:row>
                    <xdr:rowOff>19050</xdr:rowOff>
                  </from>
                  <to>
                    <xdr:col>4</xdr:col>
                    <xdr:colOff>209550</xdr:colOff>
                    <xdr:row>13</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1807"/>
  <sheetViews>
    <sheetView showGridLines="0" showRowColHeaders="0" zoomScaleNormal="100" workbookViewId="0">
      <pane ySplit="3" topLeftCell="A4" activePane="bottomLeft" state="frozen"/>
      <selection pane="bottomLeft" activeCell="F5" sqref="F5"/>
    </sheetView>
  </sheetViews>
  <sheetFormatPr defaultRowHeight="15"/>
  <cols>
    <col min="1" max="1" width="6.7109375" customWidth="1"/>
    <col min="2" max="2" width="4.7109375" customWidth="1"/>
    <col min="3" max="3" width="4.7109375" style="190" customWidth="1"/>
    <col min="4" max="4" width="50.7109375" style="16" customWidth="1"/>
    <col min="5" max="5" width="3.28515625" customWidth="1"/>
    <col min="6" max="6" width="35.7109375" style="80" customWidth="1"/>
    <col min="7" max="7" width="4.7109375" style="17" customWidth="1"/>
    <col min="8" max="8" width="50.7109375" style="17" customWidth="1"/>
    <col min="9" max="9" width="10.5703125" style="17" hidden="1" customWidth="1"/>
    <col min="10" max="10" width="7.5703125" style="17" hidden="1" customWidth="1"/>
    <col min="11" max="11" width="12.5703125" style="17" hidden="1" customWidth="1"/>
    <col min="12" max="12" width="4.7109375" customWidth="1"/>
  </cols>
  <sheetData>
    <row r="2" spans="2:17">
      <c r="B2" s="20"/>
      <c r="C2" s="191"/>
      <c r="D2" s="82"/>
      <c r="E2" s="20"/>
      <c r="F2" s="188"/>
      <c r="G2" s="40"/>
      <c r="H2" s="40"/>
      <c r="I2" s="40"/>
      <c r="J2" s="40"/>
      <c r="K2" s="40"/>
      <c r="L2" s="20"/>
    </row>
    <row r="3" spans="2:17" ht="26.25">
      <c r="B3" s="20"/>
      <c r="C3" s="22"/>
      <c r="D3" s="196" t="s">
        <v>99</v>
      </c>
      <c r="E3" s="23"/>
      <c r="F3" s="43"/>
      <c r="G3" s="39"/>
      <c r="H3" s="39"/>
      <c r="I3" s="40"/>
      <c r="J3" s="40"/>
      <c r="K3" s="40"/>
      <c r="L3" s="20"/>
    </row>
    <row r="4" spans="2:17" ht="26.25">
      <c r="B4" s="20"/>
      <c r="C4" s="22"/>
      <c r="D4" s="196"/>
      <c r="E4" s="23"/>
      <c r="F4" s="43"/>
      <c r="G4" s="39"/>
      <c r="H4" s="39"/>
      <c r="I4" s="40"/>
      <c r="J4" s="40"/>
      <c r="K4" s="40"/>
      <c r="L4" s="20"/>
    </row>
    <row r="5" spans="2:17" ht="75">
      <c r="B5" s="20"/>
      <c r="C5" s="22"/>
      <c r="D5" s="28" t="s">
        <v>93</v>
      </c>
      <c r="E5" s="23"/>
      <c r="F5" s="43"/>
      <c r="G5" s="39"/>
      <c r="H5" s="39"/>
      <c r="I5" s="40"/>
      <c r="J5" s="40"/>
      <c r="K5" s="40"/>
      <c r="L5" s="20"/>
      <c r="N5" s="13"/>
      <c r="O5" s="13"/>
      <c r="P5" s="13"/>
      <c r="Q5" s="2"/>
    </row>
    <row r="6" spans="2:17">
      <c r="B6" s="20"/>
      <c r="C6" s="22"/>
      <c r="D6" s="28"/>
      <c r="E6" s="23"/>
      <c r="F6" s="43"/>
      <c r="G6" s="39"/>
      <c r="H6" s="39"/>
      <c r="I6" s="40"/>
      <c r="J6" s="40"/>
      <c r="K6" s="40"/>
      <c r="L6" s="20"/>
      <c r="N6" s="13"/>
      <c r="O6" s="13"/>
      <c r="P6" s="13"/>
      <c r="Q6" s="4"/>
    </row>
    <row r="7" spans="2:17" ht="18.75">
      <c r="B7" s="20"/>
      <c r="C7" s="192" t="s">
        <v>73</v>
      </c>
      <c r="D7" s="197" t="s">
        <v>38</v>
      </c>
      <c r="E7" s="35" t="s">
        <v>66</v>
      </c>
      <c r="F7" s="249"/>
      <c r="G7" s="62" t="s">
        <v>105</v>
      </c>
      <c r="H7" s="178" t="s">
        <v>110</v>
      </c>
      <c r="I7" s="218" t="s">
        <v>68</v>
      </c>
      <c r="J7" s="32" t="s">
        <v>41</v>
      </c>
      <c r="K7" s="219" t="s">
        <v>39</v>
      </c>
      <c r="L7" s="31"/>
      <c r="M7" s="13"/>
      <c r="N7" s="13"/>
      <c r="O7" s="13"/>
      <c r="P7" s="13"/>
      <c r="Q7" s="4"/>
    </row>
    <row r="8" spans="2:17">
      <c r="B8" s="20"/>
      <c r="C8" s="194">
        <v>14</v>
      </c>
      <c r="D8" s="291" t="s">
        <v>19</v>
      </c>
      <c r="E8" s="75"/>
      <c r="F8" s="79" t="s">
        <v>46</v>
      </c>
      <c r="G8" s="36"/>
      <c r="H8" s="137"/>
      <c r="I8" s="113" t="b">
        <v>0</v>
      </c>
      <c r="J8" s="41">
        <f>IF(I8,'Gegevens voor invoerbladen'!C146,0)</f>
        <v>0</v>
      </c>
      <c r="K8" s="201">
        <f>'Gegevens voor invoerbladen'!C146</f>
        <v>2</v>
      </c>
      <c r="L8" s="20"/>
      <c r="M8" s="13"/>
      <c r="N8" s="4"/>
    </row>
    <row r="9" spans="2:17">
      <c r="B9" s="20"/>
      <c r="C9" s="22"/>
      <c r="D9" s="292"/>
      <c r="E9" s="75"/>
      <c r="F9" s="79" t="s">
        <v>136</v>
      </c>
      <c r="G9" s="36"/>
      <c r="H9" s="137"/>
      <c r="I9" s="113" t="b">
        <v>0</v>
      </c>
      <c r="J9" s="41">
        <f>IF(I9,'Gegevens voor invoerbladen'!C147,0)</f>
        <v>0</v>
      </c>
      <c r="K9" s="201">
        <f>'Gegevens voor invoerbladen'!C147</f>
        <v>2</v>
      </c>
      <c r="L9" s="20"/>
      <c r="M9" s="13"/>
      <c r="N9" s="4"/>
    </row>
    <row r="10" spans="2:17">
      <c r="B10" s="20"/>
      <c r="C10" s="22"/>
      <c r="D10" s="28"/>
      <c r="E10" s="75"/>
      <c r="F10" s="79" t="s">
        <v>137</v>
      </c>
      <c r="G10" s="36"/>
      <c r="H10" s="137"/>
      <c r="I10" s="113" t="b">
        <v>0</v>
      </c>
      <c r="J10" s="41">
        <f>IF(I10,'Gegevens voor invoerbladen'!C148,0)</f>
        <v>0</v>
      </c>
      <c r="K10" s="201">
        <f>'Gegevens voor invoerbladen'!C148</f>
        <v>2</v>
      </c>
      <c r="L10" s="20"/>
      <c r="M10" s="13"/>
      <c r="N10" s="4"/>
    </row>
    <row r="11" spans="2:17">
      <c r="B11" s="20"/>
      <c r="C11" s="22"/>
      <c r="D11" s="28"/>
      <c r="E11" s="75"/>
      <c r="F11" s="79" t="s">
        <v>138</v>
      </c>
      <c r="G11" s="36"/>
      <c r="H11" s="137"/>
      <c r="I11" s="113" t="b">
        <v>0</v>
      </c>
      <c r="J11" s="41">
        <f>IF(I11,'Gegevens voor invoerbladen'!C149,0)</f>
        <v>0</v>
      </c>
      <c r="K11" s="201">
        <f>'Gegevens voor invoerbladen'!C149</f>
        <v>2</v>
      </c>
      <c r="L11" s="20"/>
      <c r="M11" s="13"/>
      <c r="N11" s="4"/>
    </row>
    <row r="12" spans="2:17">
      <c r="B12" s="20"/>
      <c r="C12" s="22"/>
      <c r="D12" s="28"/>
      <c r="E12" s="75"/>
      <c r="F12" s="79" t="s">
        <v>455</v>
      </c>
      <c r="G12" s="36"/>
      <c r="H12" s="137"/>
      <c r="I12" s="113" t="b">
        <v>0</v>
      </c>
      <c r="J12" s="41">
        <f>IF(I12,'Gegevens voor invoerbladen'!C150,0)</f>
        <v>0</v>
      </c>
      <c r="K12" s="201">
        <f>'Gegevens voor invoerbladen'!C150</f>
        <v>2</v>
      </c>
      <c r="L12" s="20"/>
      <c r="M12" s="13"/>
      <c r="N12" s="4"/>
    </row>
    <row r="13" spans="2:17">
      <c r="B13" s="20"/>
      <c r="C13" s="22"/>
      <c r="D13" s="28"/>
      <c r="E13" s="75"/>
      <c r="F13" s="79" t="s">
        <v>139</v>
      </c>
      <c r="G13" s="36"/>
      <c r="H13" s="137"/>
      <c r="I13" s="113" t="b">
        <v>0</v>
      </c>
      <c r="J13" s="41">
        <f>IF(I13,'Gegevens voor invoerbladen'!C151,0)</f>
        <v>0</v>
      </c>
      <c r="K13" s="201">
        <f>'Gegevens voor invoerbladen'!C151</f>
        <v>2</v>
      </c>
      <c r="L13" s="20"/>
      <c r="M13" s="13"/>
      <c r="N13" s="4"/>
    </row>
    <row r="14" spans="2:17">
      <c r="B14" s="20"/>
      <c r="C14" s="22"/>
      <c r="D14" s="28"/>
      <c r="E14" s="75"/>
      <c r="F14" s="79" t="s">
        <v>140</v>
      </c>
      <c r="G14" s="36"/>
      <c r="H14" s="137"/>
      <c r="I14" s="113" t="b">
        <v>0</v>
      </c>
      <c r="J14" s="41">
        <f>IF(I14,'Gegevens voor invoerbladen'!C152,0)</f>
        <v>0</v>
      </c>
      <c r="K14" s="201">
        <f>'Gegevens voor invoerbladen'!C152</f>
        <v>2</v>
      </c>
      <c r="L14" s="20"/>
      <c r="M14" s="13"/>
      <c r="N14" s="4"/>
    </row>
    <row r="15" spans="2:17">
      <c r="B15" s="20"/>
      <c r="C15" s="22"/>
      <c r="D15" s="28"/>
      <c r="E15" s="75"/>
      <c r="F15" s="79" t="s">
        <v>141</v>
      </c>
      <c r="G15" s="36"/>
      <c r="H15" s="137"/>
      <c r="I15" s="113" t="b">
        <v>0</v>
      </c>
      <c r="J15" s="41">
        <f>IF(I15,'Gegevens voor invoerbladen'!C153,0)</f>
        <v>0</v>
      </c>
      <c r="K15" s="201">
        <f>'Gegevens voor invoerbladen'!C153</f>
        <v>2</v>
      </c>
      <c r="L15" s="20"/>
      <c r="M15" s="13"/>
      <c r="N15" s="4"/>
    </row>
    <row r="16" spans="2:17">
      <c r="B16" s="20"/>
      <c r="C16" s="22"/>
      <c r="D16" s="28"/>
      <c r="E16" s="75"/>
      <c r="F16" s="79" t="s">
        <v>276</v>
      </c>
      <c r="G16" s="248" t="s">
        <v>105</v>
      </c>
      <c r="H16" s="137"/>
      <c r="I16" s="113" t="b">
        <v>0</v>
      </c>
      <c r="J16" s="41">
        <f>IF(I16,'Gegevens voor invoerbladen'!C154,0)</f>
        <v>0</v>
      </c>
      <c r="K16" s="201">
        <f>'Gegevens voor invoerbladen'!C154</f>
        <v>2</v>
      </c>
      <c r="L16" s="20"/>
      <c r="M16" s="13"/>
      <c r="N16" s="4"/>
    </row>
    <row r="17" spans="2:14" ht="30">
      <c r="B17" s="20"/>
      <c r="C17" s="22"/>
      <c r="D17" s="28"/>
      <c r="E17" s="75"/>
      <c r="F17" s="79" t="s">
        <v>142</v>
      </c>
      <c r="G17" s="36"/>
      <c r="H17" s="137"/>
      <c r="I17" s="113" t="b">
        <v>0</v>
      </c>
      <c r="J17" s="41">
        <f>IF(I17,'Gegevens voor invoerbladen'!C155,0)</f>
        <v>0</v>
      </c>
      <c r="K17" s="201">
        <f>'Gegevens voor invoerbladen'!C155</f>
        <v>1</v>
      </c>
      <c r="L17" s="20"/>
      <c r="M17" s="13"/>
      <c r="N17" s="9"/>
    </row>
    <row r="18" spans="2:14">
      <c r="B18" s="20"/>
      <c r="C18" s="195"/>
      <c r="D18" s="198"/>
      <c r="E18" s="75"/>
      <c r="F18" s="79"/>
      <c r="G18" s="36"/>
      <c r="H18" s="137"/>
      <c r="I18" s="113"/>
      <c r="J18" s="41">
        <f>SUM(J8:J17)</f>
        <v>0</v>
      </c>
      <c r="K18" s="201">
        <f>SUM(K8:K17)</f>
        <v>19</v>
      </c>
      <c r="L18" s="20"/>
      <c r="M18" s="13"/>
      <c r="N18" s="5"/>
    </row>
    <row r="19" spans="2:14" ht="60">
      <c r="B19" s="20"/>
      <c r="C19" s="194">
        <v>15</v>
      </c>
      <c r="D19" s="44" t="s">
        <v>20</v>
      </c>
      <c r="E19" s="75"/>
      <c r="F19" s="79"/>
      <c r="G19" s="36"/>
      <c r="H19" s="137"/>
      <c r="I19" s="113">
        <v>1</v>
      </c>
      <c r="J19" s="41">
        <f>VLOOKUP(I19,'Gegevens voor invoerbladen'!B158:C161,2)</f>
        <v>0</v>
      </c>
      <c r="K19" s="201">
        <f>'Gegevens voor invoerbladen'!C161</f>
        <v>15</v>
      </c>
      <c r="L19" s="20"/>
      <c r="M19" s="13"/>
    </row>
    <row r="20" spans="2:14" ht="75">
      <c r="B20" s="20"/>
      <c r="C20" s="194">
        <v>16</v>
      </c>
      <c r="D20" s="45" t="s">
        <v>75</v>
      </c>
      <c r="E20" s="75"/>
      <c r="F20" s="79" t="s">
        <v>143</v>
      </c>
      <c r="G20" s="36"/>
      <c r="H20" s="137"/>
      <c r="I20" s="113" t="b">
        <v>0</v>
      </c>
      <c r="J20" s="41">
        <f>IF(I20,'Gegevens voor invoerbladen'!C164,0)</f>
        <v>0</v>
      </c>
      <c r="K20" s="201">
        <f>'Gegevens voor invoerbladen'!C164</f>
        <v>3</v>
      </c>
      <c r="L20" s="20"/>
      <c r="M20" s="13"/>
    </row>
    <row r="21" spans="2:14" ht="45">
      <c r="B21" s="20"/>
      <c r="C21" s="22"/>
      <c r="D21" s="199"/>
      <c r="E21" s="75"/>
      <c r="F21" s="79" t="s">
        <v>144</v>
      </c>
      <c r="G21" s="63"/>
      <c r="H21" s="137"/>
      <c r="I21" s="113" t="b">
        <v>0</v>
      </c>
      <c r="J21" s="41">
        <f>IF(I21,'Gegevens voor invoerbladen'!C165,0)</f>
        <v>0</v>
      </c>
      <c r="K21" s="201">
        <f>'Gegevens voor invoerbladen'!C165</f>
        <v>3</v>
      </c>
      <c r="L21" s="20"/>
      <c r="M21" s="13"/>
    </row>
    <row r="22" spans="2:14" ht="30">
      <c r="B22" s="20"/>
      <c r="C22" s="22"/>
      <c r="D22" s="199"/>
      <c r="E22" s="75"/>
      <c r="F22" s="79" t="s">
        <v>145</v>
      </c>
      <c r="G22" s="64"/>
      <c r="H22" s="210"/>
      <c r="I22" s="113" t="b">
        <v>0</v>
      </c>
      <c r="J22" s="41">
        <f>IF(I22,'Gegevens voor invoerbladen'!C166,0)</f>
        <v>0</v>
      </c>
      <c r="K22" s="201">
        <f>'Gegevens voor invoerbladen'!C166</f>
        <v>3</v>
      </c>
      <c r="L22" s="20"/>
      <c r="M22" s="13"/>
    </row>
    <row r="23" spans="2:14" ht="45">
      <c r="B23" s="20"/>
      <c r="C23" s="22"/>
      <c r="D23" s="199"/>
      <c r="E23" s="75"/>
      <c r="F23" s="79" t="s">
        <v>146</v>
      </c>
      <c r="G23" s="63"/>
      <c r="H23" s="137"/>
      <c r="I23" s="113" t="b">
        <v>0</v>
      </c>
      <c r="J23" s="41">
        <f>IF(I23,'Gegevens voor invoerbladen'!C167,0)</f>
        <v>0</v>
      </c>
      <c r="K23" s="201">
        <f>'Gegevens voor invoerbladen'!C167</f>
        <v>3</v>
      </c>
      <c r="L23" s="20"/>
      <c r="M23" s="13"/>
    </row>
    <row r="24" spans="2:14" ht="45">
      <c r="B24" s="20"/>
      <c r="C24" s="22"/>
      <c r="D24" s="28"/>
      <c r="E24" s="75"/>
      <c r="F24" s="79" t="s">
        <v>147</v>
      </c>
      <c r="G24" s="63"/>
      <c r="H24" s="137"/>
      <c r="I24" s="113" t="b">
        <v>0</v>
      </c>
      <c r="J24" s="41">
        <f>IF(I24,'Gegevens voor invoerbladen'!C168,0)</f>
        <v>0</v>
      </c>
      <c r="K24" s="201">
        <f>'Gegevens voor invoerbladen'!C168</f>
        <v>3</v>
      </c>
      <c r="L24" s="20"/>
      <c r="M24" s="13"/>
    </row>
    <row r="25" spans="2:14" ht="30">
      <c r="B25" s="20"/>
      <c r="C25" s="22"/>
      <c r="D25" s="199"/>
      <c r="E25" s="75"/>
      <c r="F25" s="79" t="s">
        <v>458</v>
      </c>
      <c r="G25" s="63"/>
      <c r="H25" s="137"/>
      <c r="I25" s="113" t="b">
        <v>0</v>
      </c>
      <c r="J25" s="41">
        <f>IF(I25,'Gegevens voor invoerbladen'!C169,0)</f>
        <v>0</v>
      </c>
      <c r="K25" s="201">
        <f>'Gegevens voor invoerbladen'!C169</f>
        <v>3</v>
      </c>
      <c r="L25" s="20"/>
      <c r="M25" s="13"/>
    </row>
    <row r="26" spans="2:14">
      <c r="B26" s="20"/>
      <c r="C26" s="194">
        <v>17</v>
      </c>
      <c r="D26" s="291" t="s">
        <v>76</v>
      </c>
      <c r="E26" s="75"/>
      <c r="F26" s="79" t="s">
        <v>148</v>
      </c>
      <c r="G26" s="63"/>
      <c r="H26" s="137"/>
      <c r="I26" s="113" t="b">
        <v>0</v>
      </c>
      <c r="J26" s="41">
        <f>IF(I26,'Gegevens voor invoerbladen'!C173,0)</f>
        <v>0</v>
      </c>
      <c r="K26" s="201">
        <f>'Gegevens voor invoerbladen'!C173</f>
        <v>4</v>
      </c>
      <c r="L26" s="20"/>
      <c r="M26" s="13"/>
    </row>
    <row r="27" spans="2:14" ht="45">
      <c r="B27" s="20"/>
      <c r="C27" s="22"/>
      <c r="D27" s="292"/>
      <c r="E27" s="75"/>
      <c r="F27" s="79" t="s">
        <v>149</v>
      </c>
      <c r="G27" s="63"/>
      <c r="H27" s="137"/>
      <c r="I27" s="220" t="b">
        <v>0</v>
      </c>
      <c r="J27" s="41">
        <f>IF(I27,'Gegevens voor invoerbladen'!C174,0)</f>
        <v>0</v>
      </c>
      <c r="K27" s="201">
        <f>'Gegevens voor invoerbladen'!C174</f>
        <v>7</v>
      </c>
      <c r="L27" s="20"/>
      <c r="M27" s="13"/>
    </row>
    <row r="28" spans="2:14" ht="30">
      <c r="B28" s="20"/>
      <c r="C28" s="22"/>
      <c r="D28" s="28"/>
      <c r="E28" s="75"/>
      <c r="F28" s="79" t="s">
        <v>150</v>
      </c>
      <c r="G28" s="63"/>
      <c r="H28" s="137"/>
      <c r="I28" s="220" t="b">
        <v>0</v>
      </c>
      <c r="J28" s="41">
        <f>IF(I28,'Gegevens voor invoerbladen'!C175,0)</f>
        <v>0</v>
      </c>
      <c r="K28" s="201">
        <f>'Gegevens voor invoerbladen'!C175</f>
        <v>7</v>
      </c>
      <c r="L28" s="20"/>
    </row>
    <row r="29" spans="2:14" ht="30">
      <c r="B29" s="20"/>
      <c r="C29" s="194">
        <v>18</v>
      </c>
      <c r="D29" s="299" t="s">
        <v>74</v>
      </c>
      <c r="E29" s="75"/>
      <c r="F29" s="79" t="s">
        <v>151</v>
      </c>
      <c r="G29" s="65"/>
      <c r="H29" s="180"/>
      <c r="I29" s="113" t="b">
        <v>0</v>
      </c>
      <c r="J29" s="41">
        <f>IF(I29,'Gegevens voor invoerbladen'!C179,0)</f>
        <v>0</v>
      </c>
      <c r="K29" s="201">
        <f>'Gegevens voor invoerbladen'!C179</f>
        <v>2</v>
      </c>
      <c r="L29" s="222"/>
    </row>
    <row r="30" spans="2:14" ht="30">
      <c r="B30" s="20"/>
      <c r="C30" s="22"/>
      <c r="D30" s="300"/>
      <c r="E30" s="75"/>
      <c r="F30" s="79" t="s">
        <v>152</v>
      </c>
      <c r="G30" s="65"/>
      <c r="H30" s="180"/>
      <c r="I30" s="113" t="b">
        <v>0</v>
      </c>
      <c r="J30" s="41">
        <f>IF(I30,'Gegevens voor invoerbladen'!C180,0)</f>
        <v>0</v>
      </c>
      <c r="K30" s="201">
        <f>'Gegevens voor invoerbladen'!C180</f>
        <v>2</v>
      </c>
      <c r="L30" s="20"/>
      <c r="M30" s="4"/>
    </row>
    <row r="31" spans="2:14">
      <c r="B31" s="20"/>
      <c r="C31" s="22"/>
      <c r="D31" s="223"/>
      <c r="E31" s="75"/>
      <c r="F31" s="79" t="s">
        <v>153</v>
      </c>
      <c r="G31" s="65"/>
      <c r="H31" s="180"/>
      <c r="I31" s="113" t="b">
        <v>0</v>
      </c>
      <c r="J31" s="41">
        <f>IF(I31,'Gegevens voor invoerbladen'!C181,0)</f>
        <v>0</v>
      </c>
      <c r="K31" s="201">
        <f>'Gegevens voor invoerbladen'!C181</f>
        <v>2</v>
      </c>
      <c r="L31" s="222"/>
    </row>
    <row r="32" spans="2:14">
      <c r="B32" s="20"/>
      <c r="C32" s="22"/>
      <c r="D32" s="28"/>
      <c r="E32" s="75"/>
      <c r="F32" s="79" t="s">
        <v>154</v>
      </c>
      <c r="G32" s="65"/>
      <c r="H32" s="180"/>
      <c r="I32" s="113" t="b">
        <v>0</v>
      </c>
      <c r="J32" s="41">
        <f>IF(I32,'Gegevens voor invoerbladen'!C182,0)</f>
        <v>0</v>
      </c>
      <c r="K32" s="201">
        <f>'Gegevens voor invoerbladen'!C182</f>
        <v>2</v>
      </c>
      <c r="L32" s="20"/>
    </row>
    <row r="33" spans="2:12" ht="30">
      <c r="B33" s="20"/>
      <c r="C33" s="22"/>
      <c r="D33" s="28"/>
      <c r="E33" s="75"/>
      <c r="F33" s="79" t="s">
        <v>457</v>
      </c>
      <c r="G33" s="65"/>
      <c r="H33" s="180"/>
      <c r="I33" s="113" t="b">
        <v>0</v>
      </c>
      <c r="J33" s="41">
        <f>IF(I33,'Gegevens voor invoerbladen'!C183,0)</f>
        <v>0</v>
      </c>
      <c r="K33" s="201">
        <f>'Gegevens voor invoerbladen'!C183</f>
        <v>2</v>
      </c>
      <c r="L33" s="222"/>
    </row>
    <row r="34" spans="2:12" ht="45">
      <c r="B34" s="20"/>
      <c r="C34" s="22"/>
      <c r="D34" s="28"/>
      <c r="E34" s="75"/>
      <c r="F34" s="79" t="s">
        <v>456</v>
      </c>
      <c r="G34" s="65"/>
      <c r="H34" s="180"/>
      <c r="I34" s="113" t="b">
        <v>0</v>
      </c>
      <c r="J34" s="41">
        <f>IF(I34,'Gegevens voor invoerbladen'!C184,0)</f>
        <v>0</v>
      </c>
      <c r="K34" s="201">
        <f>'Gegevens voor invoerbladen'!C184</f>
        <v>2</v>
      </c>
      <c r="L34" s="222"/>
    </row>
    <row r="35" spans="2:12">
      <c r="B35" s="20"/>
      <c r="C35" s="22"/>
      <c r="D35" s="28"/>
      <c r="E35" s="75"/>
      <c r="F35" s="79" t="s">
        <v>155</v>
      </c>
      <c r="G35" s="65"/>
      <c r="H35" s="180"/>
      <c r="I35" s="113" t="b">
        <v>0</v>
      </c>
      <c r="J35" s="41">
        <f>IF(I35,'Gegevens voor invoerbladen'!C185,0)</f>
        <v>0</v>
      </c>
      <c r="K35" s="201">
        <f>'Gegevens voor invoerbladen'!C185</f>
        <v>2</v>
      </c>
      <c r="L35" s="222"/>
    </row>
    <row r="36" spans="2:12">
      <c r="B36" s="20"/>
      <c r="C36" s="22"/>
      <c r="D36" s="28"/>
      <c r="E36" s="75"/>
      <c r="F36" s="79" t="s">
        <v>157</v>
      </c>
      <c r="G36" s="134"/>
      <c r="H36" s="217"/>
      <c r="I36" s="113" t="b">
        <v>0</v>
      </c>
      <c r="J36" s="41">
        <f>IF(I36,'Gegevens voor invoerbladen'!C186,0)</f>
        <v>0</v>
      </c>
      <c r="K36" s="201">
        <f>'Gegevens voor invoerbladen'!C186</f>
        <v>2</v>
      </c>
      <c r="L36" s="222"/>
    </row>
    <row r="37" spans="2:12">
      <c r="B37" s="20"/>
      <c r="C37" s="22"/>
      <c r="D37" s="28"/>
      <c r="E37" s="75"/>
      <c r="F37" s="79" t="s">
        <v>158</v>
      </c>
      <c r="G37" s="65"/>
      <c r="H37" s="180"/>
      <c r="I37" s="113" t="b">
        <v>0</v>
      </c>
      <c r="J37" s="41">
        <f>IF(I37,'Gegevens voor invoerbladen'!C187,0)</f>
        <v>0</v>
      </c>
      <c r="K37" s="201">
        <f>'Gegevens voor invoerbladen'!C187</f>
        <v>2</v>
      </c>
      <c r="L37" s="222"/>
    </row>
    <row r="38" spans="2:12">
      <c r="B38" s="20"/>
      <c r="C38" s="22"/>
      <c r="D38" s="28"/>
      <c r="E38" s="75"/>
      <c r="F38" s="157" t="s">
        <v>156</v>
      </c>
      <c r="G38" s="132"/>
      <c r="H38" s="185"/>
      <c r="I38" s="113" t="b">
        <v>0</v>
      </c>
      <c r="J38" s="41">
        <f>IF(I38,'Gegevens voor invoerbladen'!C188,0)</f>
        <v>0</v>
      </c>
      <c r="K38" s="201">
        <f>'Gegevens voor invoerbladen'!C188</f>
        <v>2</v>
      </c>
      <c r="L38" s="222"/>
    </row>
    <row r="39" spans="2:12" ht="105">
      <c r="B39" s="20"/>
      <c r="C39" s="22"/>
      <c r="D39" s="221" t="s">
        <v>459</v>
      </c>
      <c r="E39" s="177"/>
      <c r="F39" s="157" t="s">
        <v>242</v>
      </c>
      <c r="G39" s="132"/>
      <c r="H39" s="211"/>
      <c r="I39" s="209" t="b">
        <v>0</v>
      </c>
      <c r="J39" s="203">
        <f>IF(I39,'Gegevens voor invoerbladen'!C189,0)</f>
        <v>0</v>
      </c>
      <c r="K39" s="204">
        <f>'Gegevens voor invoerbladen'!C189</f>
        <v>2</v>
      </c>
      <c r="L39" s="222"/>
    </row>
    <row r="40" spans="2:12">
      <c r="B40" s="20"/>
      <c r="C40" s="191"/>
      <c r="D40" s="82"/>
      <c r="E40" s="20"/>
      <c r="F40" s="188"/>
      <c r="G40" s="40"/>
      <c r="H40" s="40"/>
      <c r="I40" s="40"/>
      <c r="J40" s="40"/>
      <c r="K40" s="40"/>
      <c r="L40" s="20"/>
    </row>
    <row r="1807" spans="9:9">
      <c r="I1807" s="17" t="b">
        <v>1</v>
      </c>
    </row>
  </sheetData>
  <sheetProtection algorithmName="SHA-512" hashValue="PWxQmVivI3LrQBtT/1QoFquc6B4vfxxNuUZbJANkf7/F/TuQQsNldr1lcFsFmtQoGJYE6R0yzOdEklC3iGHLRA==" saltValue="WOi2cFURUHGNR/rThXT6RQ==" spinCount="100000" sheet="1" objects="1" scenarios="1"/>
  <mergeCells count="3">
    <mergeCell ref="D8:D9"/>
    <mergeCell ref="D26:D27"/>
    <mergeCell ref="D29:D30"/>
  </mergeCells>
  <hyperlinks>
    <hyperlink ref="G16" r:id="rId1" xr:uid="{ECE02804-594A-447E-A1D1-CECA00C81989}"/>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48" r:id="rId5" name="Drop Down 8">
              <controlPr defaultSize="0" autoLine="0" autoPict="0">
                <anchor moveWithCells="1">
                  <from>
                    <xdr:col>4</xdr:col>
                    <xdr:colOff>28575</xdr:colOff>
                    <xdr:row>18</xdr:row>
                    <xdr:rowOff>19050</xdr:rowOff>
                  </from>
                  <to>
                    <xdr:col>5</xdr:col>
                    <xdr:colOff>2371725</xdr:colOff>
                    <xdr:row>18</xdr:row>
                    <xdr:rowOff>219075</xdr:rowOff>
                  </to>
                </anchor>
              </controlPr>
            </control>
          </mc:Choice>
        </mc:AlternateContent>
        <mc:AlternateContent xmlns:mc="http://schemas.openxmlformats.org/markup-compatibility/2006">
          <mc:Choice Requires="x14">
            <control shapeId="10688" r:id="rId6" name="Check Box 448">
              <controlPr defaultSize="0" autoFill="0" autoLine="0" autoPict="0">
                <anchor moveWithCells="1">
                  <from>
                    <xdr:col>3</xdr:col>
                    <xdr:colOff>3371850</xdr:colOff>
                    <xdr:row>8</xdr:row>
                    <xdr:rowOff>28575</xdr:rowOff>
                  </from>
                  <to>
                    <xdr:col>4</xdr:col>
                    <xdr:colOff>209550</xdr:colOff>
                    <xdr:row>8</xdr:row>
                    <xdr:rowOff>171450</xdr:rowOff>
                  </to>
                </anchor>
              </controlPr>
            </control>
          </mc:Choice>
        </mc:AlternateContent>
        <mc:AlternateContent xmlns:mc="http://schemas.openxmlformats.org/markup-compatibility/2006">
          <mc:Choice Requires="x14">
            <control shapeId="10689" r:id="rId7" name="Check Box 449">
              <controlPr defaultSize="0" autoFill="0" autoLine="0" autoPict="0">
                <anchor moveWithCells="1">
                  <from>
                    <xdr:col>3</xdr:col>
                    <xdr:colOff>3371850</xdr:colOff>
                    <xdr:row>7</xdr:row>
                    <xdr:rowOff>28575</xdr:rowOff>
                  </from>
                  <to>
                    <xdr:col>4</xdr:col>
                    <xdr:colOff>209550</xdr:colOff>
                    <xdr:row>7</xdr:row>
                    <xdr:rowOff>171450</xdr:rowOff>
                  </to>
                </anchor>
              </controlPr>
            </control>
          </mc:Choice>
        </mc:AlternateContent>
        <mc:AlternateContent xmlns:mc="http://schemas.openxmlformats.org/markup-compatibility/2006">
          <mc:Choice Requires="x14">
            <control shapeId="10690" r:id="rId8" name="Check Box 450">
              <controlPr defaultSize="0" autoFill="0" autoLine="0" autoPict="0">
                <anchor moveWithCells="1">
                  <from>
                    <xdr:col>3</xdr:col>
                    <xdr:colOff>3371850</xdr:colOff>
                    <xdr:row>9</xdr:row>
                    <xdr:rowOff>28575</xdr:rowOff>
                  </from>
                  <to>
                    <xdr:col>4</xdr:col>
                    <xdr:colOff>209550</xdr:colOff>
                    <xdr:row>9</xdr:row>
                    <xdr:rowOff>171450</xdr:rowOff>
                  </to>
                </anchor>
              </controlPr>
            </control>
          </mc:Choice>
        </mc:AlternateContent>
        <mc:AlternateContent xmlns:mc="http://schemas.openxmlformats.org/markup-compatibility/2006">
          <mc:Choice Requires="x14">
            <control shapeId="10691" r:id="rId9" name="Check Box 451">
              <controlPr defaultSize="0" autoFill="0" autoLine="0" autoPict="0">
                <anchor moveWithCells="1">
                  <from>
                    <xdr:col>3</xdr:col>
                    <xdr:colOff>3371850</xdr:colOff>
                    <xdr:row>10</xdr:row>
                    <xdr:rowOff>28575</xdr:rowOff>
                  </from>
                  <to>
                    <xdr:col>4</xdr:col>
                    <xdr:colOff>209550</xdr:colOff>
                    <xdr:row>10</xdr:row>
                    <xdr:rowOff>171450</xdr:rowOff>
                  </to>
                </anchor>
              </controlPr>
            </control>
          </mc:Choice>
        </mc:AlternateContent>
        <mc:AlternateContent xmlns:mc="http://schemas.openxmlformats.org/markup-compatibility/2006">
          <mc:Choice Requires="x14">
            <control shapeId="10692" r:id="rId10" name="Check Box 452">
              <controlPr defaultSize="0" autoFill="0" autoLine="0" autoPict="0">
                <anchor moveWithCells="1">
                  <from>
                    <xdr:col>3</xdr:col>
                    <xdr:colOff>3371850</xdr:colOff>
                    <xdr:row>11</xdr:row>
                    <xdr:rowOff>28575</xdr:rowOff>
                  </from>
                  <to>
                    <xdr:col>4</xdr:col>
                    <xdr:colOff>209550</xdr:colOff>
                    <xdr:row>11</xdr:row>
                    <xdr:rowOff>171450</xdr:rowOff>
                  </to>
                </anchor>
              </controlPr>
            </control>
          </mc:Choice>
        </mc:AlternateContent>
        <mc:AlternateContent xmlns:mc="http://schemas.openxmlformats.org/markup-compatibility/2006">
          <mc:Choice Requires="x14">
            <control shapeId="10693" r:id="rId11" name="Check Box 453">
              <controlPr defaultSize="0" autoFill="0" autoLine="0" autoPict="0">
                <anchor moveWithCells="1">
                  <from>
                    <xdr:col>3</xdr:col>
                    <xdr:colOff>3371850</xdr:colOff>
                    <xdr:row>12</xdr:row>
                    <xdr:rowOff>28575</xdr:rowOff>
                  </from>
                  <to>
                    <xdr:col>4</xdr:col>
                    <xdr:colOff>209550</xdr:colOff>
                    <xdr:row>12</xdr:row>
                    <xdr:rowOff>171450</xdr:rowOff>
                  </to>
                </anchor>
              </controlPr>
            </control>
          </mc:Choice>
        </mc:AlternateContent>
        <mc:AlternateContent xmlns:mc="http://schemas.openxmlformats.org/markup-compatibility/2006">
          <mc:Choice Requires="x14">
            <control shapeId="10694" r:id="rId12" name="Check Box 454">
              <controlPr defaultSize="0" autoFill="0" autoLine="0" autoPict="0">
                <anchor moveWithCells="1">
                  <from>
                    <xdr:col>3</xdr:col>
                    <xdr:colOff>3371850</xdr:colOff>
                    <xdr:row>13</xdr:row>
                    <xdr:rowOff>28575</xdr:rowOff>
                  </from>
                  <to>
                    <xdr:col>4</xdr:col>
                    <xdr:colOff>209550</xdr:colOff>
                    <xdr:row>13</xdr:row>
                    <xdr:rowOff>171450</xdr:rowOff>
                  </to>
                </anchor>
              </controlPr>
            </control>
          </mc:Choice>
        </mc:AlternateContent>
        <mc:AlternateContent xmlns:mc="http://schemas.openxmlformats.org/markup-compatibility/2006">
          <mc:Choice Requires="x14">
            <control shapeId="10695" r:id="rId13" name="Check Box 455">
              <controlPr defaultSize="0" autoFill="0" autoLine="0" autoPict="0">
                <anchor moveWithCells="1">
                  <from>
                    <xdr:col>3</xdr:col>
                    <xdr:colOff>3371850</xdr:colOff>
                    <xdr:row>14</xdr:row>
                    <xdr:rowOff>28575</xdr:rowOff>
                  </from>
                  <to>
                    <xdr:col>4</xdr:col>
                    <xdr:colOff>209550</xdr:colOff>
                    <xdr:row>14</xdr:row>
                    <xdr:rowOff>171450</xdr:rowOff>
                  </to>
                </anchor>
              </controlPr>
            </control>
          </mc:Choice>
        </mc:AlternateContent>
        <mc:AlternateContent xmlns:mc="http://schemas.openxmlformats.org/markup-compatibility/2006">
          <mc:Choice Requires="x14">
            <control shapeId="10696" r:id="rId14" name="Check Box 456">
              <controlPr defaultSize="0" autoFill="0" autoLine="0" autoPict="0">
                <anchor moveWithCells="1">
                  <from>
                    <xdr:col>3</xdr:col>
                    <xdr:colOff>3371850</xdr:colOff>
                    <xdr:row>15</xdr:row>
                    <xdr:rowOff>28575</xdr:rowOff>
                  </from>
                  <to>
                    <xdr:col>4</xdr:col>
                    <xdr:colOff>209550</xdr:colOff>
                    <xdr:row>15</xdr:row>
                    <xdr:rowOff>171450</xdr:rowOff>
                  </to>
                </anchor>
              </controlPr>
            </control>
          </mc:Choice>
        </mc:AlternateContent>
        <mc:AlternateContent xmlns:mc="http://schemas.openxmlformats.org/markup-compatibility/2006">
          <mc:Choice Requires="x14">
            <control shapeId="10697" r:id="rId15" name="Check Box 457">
              <controlPr defaultSize="0" autoFill="0" autoLine="0" autoPict="0">
                <anchor moveWithCells="1">
                  <from>
                    <xdr:col>3</xdr:col>
                    <xdr:colOff>3371850</xdr:colOff>
                    <xdr:row>16</xdr:row>
                    <xdr:rowOff>28575</xdr:rowOff>
                  </from>
                  <to>
                    <xdr:col>4</xdr:col>
                    <xdr:colOff>209550</xdr:colOff>
                    <xdr:row>16</xdr:row>
                    <xdr:rowOff>171450</xdr:rowOff>
                  </to>
                </anchor>
              </controlPr>
            </control>
          </mc:Choice>
        </mc:AlternateContent>
        <mc:AlternateContent xmlns:mc="http://schemas.openxmlformats.org/markup-compatibility/2006">
          <mc:Choice Requires="x14">
            <control shapeId="10700" r:id="rId16" name="Check Box 460">
              <controlPr defaultSize="0" autoFill="0" autoLine="0" autoPict="0">
                <anchor moveWithCells="1">
                  <from>
                    <xdr:col>3</xdr:col>
                    <xdr:colOff>3371850</xdr:colOff>
                    <xdr:row>19</xdr:row>
                    <xdr:rowOff>28575</xdr:rowOff>
                  </from>
                  <to>
                    <xdr:col>4</xdr:col>
                    <xdr:colOff>209550</xdr:colOff>
                    <xdr:row>19</xdr:row>
                    <xdr:rowOff>171450</xdr:rowOff>
                  </to>
                </anchor>
              </controlPr>
            </control>
          </mc:Choice>
        </mc:AlternateContent>
        <mc:AlternateContent xmlns:mc="http://schemas.openxmlformats.org/markup-compatibility/2006">
          <mc:Choice Requires="x14">
            <control shapeId="10701" r:id="rId17" name="Check Box 461">
              <controlPr defaultSize="0" autoFill="0" autoLine="0" autoPict="0">
                <anchor moveWithCells="1">
                  <from>
                    <xdr:col>3</xdr:col>
                    <xdr:colOff>3371850</xdr:colOff>
                    <xdr:row>20</xdr:row>
                    <xdr:rowOff>28575</xdr:rowOff>
                  </from>
                  <to>
                    <xdr:col>4</xdr:col>
                    <xdr:colOff>209550</xdr:colOff>
                    <xdr:row>20</xdr:row>
                    <xdr:rowOff>171450</xdr:rowOff>
                  </to>
                </anchor>
              </controlPr>
            </control>
          </mc:Choice>
        </mc:AlternateContent>
        <mc:AlternateContent xmlns:mc="http://schemas.openxmlformats.org/markup-compatibility/2006">
          <mc:Choice Requires="x14">
            <control shapeId="10702" r:id="rId18" name="Check Box 462">
              <controlPr defaultSize="0" autoFill="0" autoLine="0" autoPict="0">
                <anchor moveWithCells="1">
                  <from>
                    <xdr:col>3</xdr:col>
                    <xdr:colOff>3371850</xdr:colOff>
                    <xdr:row>21</xdr:row>
                    <xdr:rowOff>28575</xdr:rowOff>
                  </from>
                  <to>
                    <xdr:col>4</xdr:col>
                    <xdr:colOff>209550</xdr:colOff>
                    <xdr:row>21</xdr:row>
                    <xdr:rowOff>171450</xdr:rowOff>
                  </to>
                </anchor>
              </controlPr>
            </control>
          </mc:Choice>
        </mc:AlternateContent>
        <mc:AlternateContent xmlns:mc="http://schemas.openxmlformats.org/markup-compatibility/2006">
          <mc:Choice Requires="x14">
            <control shapeId="10703" r:id="rId19" name="Check Box 463">
              <controlPr defaultSize="0" autoFill="0" autoLine="0" autoPict="0">
                <anchor moveWithCells="1">
                  <from>
                    <xdr:col>3</xdr:col>
                    <xdr:colOff>3371850</xdr:colOff>
                    <xdr:row>22</xdr:row>
                    <xdr:rowOff>28575</xdr:rowOff>
                  </from>
                  <to>
                    <xdr:col>4</xdr:col>
                    <xdr:colOff>209550</xdr:colOff>
                    <xdr:row>22</xdr:row>
                    <xdr:rowOff>171450</xdr:rowOff>
                  </to>
                </anchor>
              </controlPr>
            </control>
          </mc:Choice>
        </mc:AlternateContent>
        <mc:AlternateContent xmlns:mc="http://schemas.openxmlformats.org/markup-compatibility/2006">
          <mc:Choice Requires="x14">
            <control shapeId="10704" r:id="rId20" name="Check Box 464">
              <controlPr defaultSize="0" autoFill="0" autoLine="0" autoPict="0">
                <anchor moveWithCells="1">
                  <from>
                    <xdr:col>3</xdr:col>
                    <xdr:colOff>3371850</xdr:colOff>
                    <xdr:row>23</xdr:row>
                    <xdr:rowOff>28575</xdr:rowOff>
                  </from>
                  <to>
                    <xdr:col>4</xdr:col>
                    <xdr:colOff>209550</xdr:colOff>
                    <xdr:row>23</xdr:row>
                    <xdr:rowOff>171450</xdr:rowOff>
                  </to>
                </anchor>
              </controlPr>
            </control>
          </mc:Choice>
        </mc:AlternateContent>
        <mc:AlternateContent xmlns:mc="http://schemas.openxmlformats.org/markup-compatibility/2006">
          <mc:Choice Requires="x14">
            <control shapeId="10705" r:id="rId21" name="Check Box 465">
              <controlPr defaultSize="0" autoFill="0" autoLine="0" autoPict="0">
                <anchor moveWithCells="1">
                  <from>
                    <xdr:col>3</xdr:col>
                    <xdr:colOff>3371850</xdr:colOff>
                    <xdr:row>24</xdr:row>
                    <xdr:rowOff>28575</xdr:rowOff>
                  </from>
                  <to>
                    <xdr:col>4</xdr:col>
                    <xdr:colOff>209550</xdr:colOff>
                    <xdr:row>24</xdr:row>
                    <xdr:rowOff>171450</xdr:rowOff>
                  </to>
                </anchor>
              </controlPr>
            </control>
          </mc:Choice>
        </mc:AlternateContent>
        <mc:AlternateContent xmlns:mc="http://schemas.openxmlformats.org/markup-compatibility/2006">
          <mc:Choice Requires="x14">
            <control shapeId="10706" r:id="rId22" name="Check Box 466">
              <controlPr defaultSize="0" autoFill="0" autoLine="0" autoPict="0">
                <anchor moveWithCells="1">
                  <from>
                    <xdr:col>3</xdr:col>
                    <xdr:colOff>3371850</xdr:colOff>
                    <xdr:row>25</xdr:row>
                    <xdr:rowOff>28575</xdr:rowOff>
                  </from>
                  <to>
                    <xdr:col>4</xdr:col>
                    <xdr:colOff>209550</xdr:colOff>
                    <xdr:row>25</xdr:row>
                    <xdr:rowOff>171450</xdr:rowOff>
                  </to>
                </anchor>
              </controlPr>
            </control>
          </mc:Choice>
        </mc:AlternateContent>
        <mc:AlternateContent xmlns:mc="http://schemas.openxmlformats.org/markup-compatibility/2006">
          <mc:Choice Requires="x14">
            <control shapeId="10707" r:id="rId23" name="Check Box 467">
              <controlPr defaultSize="0" autoFill="0" autoLine="0" autoPict="0">
                <anchor moveWithCells="1">
                  <from>
                    <xdr:col>3</xdr:col>
                    <xdr:colOff>3371850</xdr:colOff>
                    <xdr:row>26</xdr:row>
                    <xdr:rowOff>28575</xdr:rowOff>
                  </from>
                  <to>
                    <xdr:col>4</xdr:col>
                    <xdr:colOff>209550</xdr:colOff>
                    <xdr:row>26</xdr:row>
                    <xdr:rowOff>171450</xdr:rowOff>
                  </to>
                </anchor>
              </controlPr>
            </control>
          </mc:Choice>
        </mc:AlternateContent>
        <mc:AlternateContent xmlns:mc="http://schemas.openxmlformats.org/markup-compatibility/2006">
          <mc:Choice Requires="x14">
            <control shapeId="10708" r:id="rId24" name="Check Box 468">
              <controlPr defaultSize="0" autoFill="0" autoLine="0" autoPict="0">
                <anchor moveWithCells="1">
                  <from>
                    <xdr:col>3</xdr:col>
                    <xdr:colOff>3371850</xdr:colOff>
                    <xdr:row>27</xdr:row>
                    <xdr:rowOff>28575</xdr:rowOff>
                  </from>
                  <to>
                    <xdr:col>4</xdr:col>
                    <xdr:colOff>209550</xdr:colOff>
                    <xdr:row>27</xdr:row>
                    <xdr:rowOff>171450</xdr:rowOff>
                  </to>
                </anchor>
              </controlPr>
            </control>
          </mc:Choice>
        </mc:AlternateContent>
        <mc:AlternateContent xmlns:mc="http://schemas.openxmlformats.org/markup-compatibility/2006">
          <mc:Choice Requires="x14">
            <control shapeId="10709" r:id="rId25" name="Check Box 469">
              <controlPr defaultSize="0" autoFill="0" autoLine="0" autoPict="0">
                <anchor moveWithCells="1">
                  <from>
                    <xdr:col>3</xdr:col>
                    <xdr:colOff>3371850</xdr:colOff>
                    <xdr:row>28</xdr:row>
                    <xdr:rowOff>28575</xdr:rowOff>
                  </from>
                  <to>
                    <xdr:col>4</xdr:col>
                    <xdr:colOff>209550</xdr:colOff>
                    <xdr:row>28</xdr:row>
                    <xdr:rowOff>171450</xdr:rowOff>
                  </to>
                </anchor>
              </controlPr>
            </control>
          </mc:Choice>
        </mc:AlternateContent>
        <mc:AlternateContent xmlns:mc="http://schemas.openxmlformats.org/markup-compatibility/2006">
          <mc:Choice Requires="x14">
            <control shapeId="10710" r:id="rId26" name="Check Box 470">
              <controlPr defaultSize="0" autoFill="0" autoLine="0" autoPict="0">
                <anchor moveWithCells="1">
                  <from>
                    <xdr:col>3</xdr:col>
                    <xdr:colOff>3371850</xdr:colOff>
                    <xdr:row>29</xdr:row>
                    <xdr:rowOff>28575</xdr:rowOff>
                  </from>
                  <to>
                    <xdr:col>4</xdr:col>
                    <xdr:colOff>209550</xdr:colOff>
                    <xdr:row>29</xdr:row>
                    <xdr:rowOff>171450</xdr:rowOff>
                  </to>
                </anchor>
              </controlPr>
            </control>
          </mc:Choice>
        </mc:AlternateContent>
        <mc:AlternateContent xmlns:mc="http://schemas.openxmlformats.org/markup-compatibility/2006">
          <mc:Choice Requires="x14">
            <control shapeId="10711" r:id="rId27" name="Check Box 471">
              <controlPr defaultSize="0" autoFill="0" autoLine="0" autoPict="0">
                <anchor moveWithCells="1">
                  <from>
                    <xdr:col>3</xdr:col>
                    <xdr:colOff>3371850</xdr:colOff>
                    <xdr:row>30</xdr:row>
                    <xdr:rowOff>28575</xdr:rowOff>
                  </from>
                  <to>
                    <xdr:col>4</xdr:col>
                    <xdr:colOff>209550</xdr:colOff>
                    <xdr:row>30</xdr:row>
                    <xdr:rowOff>171450</xdr:rowOff>
                  </to>
                </anchor>
              </controlPr>
            </control>
          </mc:Choice>
        </mc:AlternateContent>
        <mc:AlternateContent xmlns:mc="http://schemas.openxmlformats.org/markup-compatibility/2006">
          <mc:Choice Requires="x14">
            <control shapeId="10712" r:id="rId28" name="Check Box 472">
              <controlPr defaultSize="0" autoFill="0" autoLine="0" autoPict="0">
                <anchor moveWithCells="1">
                  <from>
                    <xdr:col>3</xdr:col>
                    <xdr:colOff>3371850</xdr:colOff>
                    <xdr:row>31</xdr:row>
                    <xdr:rowOff>28575</xdr:rowOff>
                  </from>
                  <to>
                    <xdr:col>4</xdr:col>
                    <xdr:colOff>209550</xdr:colOff>
                    <xdr:row>31</xdr:row>
                    <xdr:rowOff>171450</xdr:rowOff>
                  </to>
                </anchor>
              </controlPr>
            </control>
          </mc:Choice>
        </mc:AlternateContent>
        <mc:AlternateContent xmlns:mc="http://schemas.openxmlformats.org/markup-compatibility/2006">
          <mc:Choice Requires="x14">
            <control shapeId="10713" r:id="rId29" name="Check Box 473">
              <controlPr defaultSize="0" autoFill="0" autoLine="0" autoPict="0">
                <anchor moveWithCells="1">
                  <from>
                    <xdr:col>3</xdr:col>
                    <xdr:colOff>3371850</xdr:colOff>
                    <xdr:row>32</xdr:row>
                    <xdr:rowOff>28575</xdr:rowOff>
                  </from>
                  <to>
                    <xdr:col>4</xdr:col>
                    <xdr:colOff>209550</xdr:colOff>
                    <xdr:row>32</xdr:row>
                    <xdr:rowOff>171450</xdr:rowOff>
                  </to>
                </anchor>
              </controlPr>
            </control>
          </mc:Choice>
        </mc:AlternateContent>
        <mc:AlternateContent xmlns:mc="http://schemas.openxmlformats.org/markup-compatibility/2006">
          <mc:Choice Requires="x14">
            <control shapeId="10714" r:id="rId30" name="Check Box 474">
              <controlPr defaultSize="0" autoFill="0" autoLine="0" autoPict="0">
                <anchor moveWithCells="1">
                  <from>
                    <xdr:col>3</xdr:col>
                    <xdr:colOff>3371850</xdr:colOff>
                    <xdr:row>33</xdr:row>
                    <xdr:rowOff>28575</xdr:rowOff>
                  </from>
                  <to>
                    <xdr:col>4</xdr:col>
                    <xdr:colOff>209550</xdr:colOff>
                    <xdr:row>33</xdr:row>
                    <xdr:rowOff>171450</xdr:rowOff>
                  </to>
                </anchor>
              </controlPr>
            </control>
          </mc:Choice>
        </mc:AlternateContent>
        <mc:AlternateContent xmlns:mc="http://schemas.openxmlformats.org/markup-compatibility/2006">
          <mc:Choice Requires="x14">
            <control shapeId="10715" r:id="rId31" name="Check Box 475">
              <controlPr defaultSize="0" autoFill="0" autoLine="0" autoPict="0">
                <anchor moveWithCells="1">
                  <from>
                    <xdr:col>3</xdr:col>
                    <xdr:colOff>3371850</xdr:colOff>
                    <xdr:row>34</xdr:row>
                    <xdr:rowOff>28575</xdr:rowOff>
                  </from>
                  <to>
                    <xdr:col>4</xdr:col>
                    <xdr:colOff>209550</xdr:colOff>
                    <xdr:row>34</xdr:row>
                    <xdr:rowOff>171450</xdr:rowOff>
                  </to>
                </anchor>
              </controlPr>
            </control>
          </mc:Choice>
        </mc:AlternateContent>
        <mc:AlternateContent xmlns:mc="http://schemas.openxmlformats.org/markup-compatibility/2006">
          <mc:Choice Requires="x14">
            <control shapeId="10716" r:id="rId32" name="Check Box 476">
              <controlPr defaultSize="0" autoFill="0" autoLine="0" autoPict="0">
                <anchor moveWithCells="1">
                  <from>
                    <xdr:col>3</xdr:col>
                    <xdr:colOff>3371850</xdr:colOff>
                    <xdr:row>35</xdr:row>
                    <xdr:rowOff>28575</xdr:rowOff>
                  </from>
                  <to>
                    <xdr:col>4</xdr:col>
                    <xdr:colOff>209550</xdr:colOff>
                    <xdr:row>35</xdr:row>
                    <xdr:rowOff>171450</xdr:rowOff>
                  </to>
                </anchor>
              </controlPr>
            </control>
          </mc:Choice>
        </mc:AlternateContent>
        <mc:AlternateContent xmlns:mc="http://schemas.openxmlformats.org/markup-compatibility/2006">
          <mc:Choice Requires="x14">
            <control shapeId="10717" r:id="rId33" name="Check Box 477">
              <controlPr defaultSize="0" autoFill="0" autoLine="0" autoPict="0">
                <anchor moveWithCells="1">
                  <from>
                    <xdr:col>3</xdr:col>
                    <xdr:colOff>3371850</xdr:colOff>
                    <xdr:row>36</xdr:row>
                    <xdr:rowOff>28575</xdr:rowOff>
                  </from>
                  <to>
                    <xdr:col>4</xdr:col>
                    <xdr:colOff>209550</xdr:colOff>
                    <xdr:row>36</xdr:row>
                    <xdr:rowOff>171450</xdr:rowOff>
                  </to>
                </anchor>
              </controlPr>
            </control>
          </mc:Choice>
        </mc:AlternateContent>
        <mc:AlternateContent xmlns:mc="http://schemas.openxmlformats.org/markup-compatibility/2006">
          <mc:Choice Requires="x14">
            <control shapeId="10718" r:id="rId34" name="Check Box 478">
              <controlPr defaultSize="0" autoFill="0" autoLine="0" autoPict="0">
                <anchor moveWithCells="1">
                  <from>
                    <xdr:col>3</xdr:col>
                    <xdr:colOff>3371850</xdr:colOff>
                    <xdr:row>37</xdr:row>
                    <xdr:rowOff>28575</xdr:rowOff>
                  </from>
                  <to>
                    <xdr:col>4</xdr:col>
                    <xdr:colOff>209550</xdr:colOff>
                    <xdr:row>37</xdr:row>
                    <xdr:rowOff>171450</xdr:rowOff>
                  </to>
                </anchor>
              </controlPr>
            </control>
          </mc:Choice>
        </mc:AlternateContent>
        <mc:AlternateContent xmlns:mc="http://schemas.openxmlformats.org/markup-compatibility/2006">
          <mc:Choice Requires="x14">
            <control shapeId="10719" r:id="rId35" name="Check Box 479">
              <controlPr defaultSize="0" autoFill="0" autoLine="0" autoPict="0">
                <anchor moveWithCells="1">
                  <from>
                    <xdr:col>3</xdr:col>
                    <xdr:colOff>3371850</xdr:colOff>
                    <xdr:row>38</xdr:row>
                    <xdr:rowOff>28575</xdr:rowOff>
                  </from>
                  <to>
                    <xdr:col>4</xdr:col>
                    <xdr:colOff>209550</xdr:colOff>
                    <xdr:row>38</xdr:row>
                    <xdr:rowOff>171450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R1766"/>
  <sheetViews>
    <sheetView showGridLines="0" showRowColHeaders="0" zoomScaleNormal="100" workbookViewId="0">
      <pane ySplit="3" topLeftCell="A4" activePane="bottomLeft" state="frozen"/>
      <selection activeCell="A2" sqref="A2"/>
      <selection pane="bottomLeft" activeCell="H5" sqref="H5"/>
    </sheetView>
  </sheetViews>
  <sheetFormatPr defaultRowHeight="15"/>
  <cols>
    <col min="1" max="1" width="6.7109375" customWidth="1"/>
    <col min="2" max="2" width="4.7109375" customWidth="1"/>
    <col min="3" max="3" width="4.7109375" style="13" customWidth="1"/>
    <col min="4" max="4" width="50.7109375" style="80" customWidth="1"/>
    <col min="5" max="5" width="3.28515625" customWidth="1"/>
    <col min="6" max="6" width="35.7109375" style="16" customWidth="1"/>
    <col min="7" max="7" width="4.7109375" style="13" customWidth="1"/>
    <col min="8" max="8" width="50.7109375" style="13" customWidth="1"/>
    <col min="9" max="9" width="9.140625" style="17" hidden="1" customWidth="1"/>
    <col min="10" max="10" width="7.5703125" style="17" hidden="1" customWidth="1"/>
    <col min="11" max="11" width="12.5703125" style="17" hidden="1" customWidth="1"/>
    <col min="12" max="12" width="3.42578125" style="17" hidden="1" customWidth="1"/>
    <col min="13" max="13" width="4.7109375" customWidth="1"/>
  </cols>
  <sheetData>
    <row r="2" spans="2:18">
      <c r="B2" s="20"/>
      <c r="C2" s="31"/>
      <c r="D2" s="188"/>
      <c r="E2" s="20"/>
      <c r="F2" s="82"/>
      <c r="G2" s="31"/>
      <c r="H2" s="31"/>
      <c r="I2" s="40"/>
      <c r="J2" s="40"/>
      <c r="K2" s="40"/>
      <c r="L2" s="40"/>
      <c r="M2" s="20"/>
    </row>
    <row r="3" spans="2:18" ht="26.25">
      <c r="B3" s="20"/>
      <c r="C3" s="33"/>
      <c r="D3" s="250" t="s">
        <v>100</v>
      </c>
      <c r="E3" s="23"/>
      <c r="F3" s="28"/>
      <c r="G3" s="33"/>
      <c r="H3" s="33"/>
      <c r="I3" s="40"/>
      <c r="J3" s="40"/>
      <c r="K3" s="40"/>
      <c r="L3" s="40"/>
      <c r="M3" s="20"/>
    </row>
    <row r="4" spans="2:18" ht="26.25">
      <c r="B4" s="20"/>
      <c r="C4" s="33"/>
      <c r="D4" s="250"/>
      <c r="E4" s="23"/>
      <c r="F4" s="28"/>
      <c r="G4" s="33"/>
      <c r="H4" s="33"/>
      <c r="I4" s="40"/>
      <c r="J4" s="40"/>
      <c r="K4" s="40"/>
      <c r="L4" s="40"/>
      <c r="M4" s="20"/>
    </row>
    <row r="5" spans="2:18" ht="75">
      <c r="B5" s="20"/>
      <c r="C5" s="33"/>
      <c r="D5" s="43" t="s">
        <v>94</v>
      </c>
      <c r="E5" s="23"/>
      <c r="F5" s="28"/>
      <c r="G5" s="33"/>
      <c r="H5" s="33"/>
      <c r="I5" s="40"/>
      <c r="J5" s="40"/>
      <c r="K5" s="40"/>
      <c r="L5" s="40"/>
      <c r="M5" s="20"/>
      <c r="O5" s="13"/>
      <c r="P5" s="13"/>
      <c r="Q5" s="13"/>
      <c r="R5" s="2"/>
    </row>
    <row r="6" spans="2:18">
      <c r="B6" s="20"/>
      <c r="C6" s="33"/>
      <c r="D6" s="43"/>
      <c r="E6" s="23"/>
      <c r="F6" s="28"/>
      <c r="G6" s="33"/>
      <c r="H6" s="33"/>
      <c r="I6" s="40"/>
      <c r="J6" s="40"/>
      <c r="K6" s="40"/>
      <c r="L6" s="40"/>
      <c r="M6" s="20"/>
      <c r="O6" s="13"/>
      <c r="P6" s="13"/>
      <c r="Q6" s="13"/>
      <c r="R6" s="4"/>
    </row>
    <row r="7" spans="2:18" ht="18.75">
      <c r="B7" s="20"/>
      <c r="C7" s="251" t="s">
        <v>73</v>
      </c>
      <c r="D7" s="252" t="s">
        <v>38</v>
      </c>
      <c r="E7" s="35" t="s">
        <v>66</v>
      </c>
      <c r="F7" s="84"/>
      <c r="G7" s="253" t="s">
        <v>105</v>
      </c>
      <c r="H7" s="178" t="s">
        <v>110</v>
      </c>
      <c r="I7" s="218" t="s">
        <v>68</v>
      </c>
      <c r="J7" s="32" t="s">
        <v>41</v>
      </c>
      <c r="K7" s="219" t="s">
        <v>39</v>
      </c>
      <c r="L7" s="40"/>
      <c r="M7" s="31"/>
      <c r="N7" s="13"/>
      <c r="O7" s="13"/>
      <c r="P7" s="13"/>
      <c r="Q7" s="13"/>
      <c r="R7" s="4"/>
    </row>
    <row r="8" spans="2:18" ht="60">
      <c r="B8" s="20"/>
      <c r="C8" s="194">
        <v>19</v>
      </c>
      <c r="D8" s="43" t="s">
        <v>77</v>
      </c>
      <c r="E8" s="75"/>
      <c r="F8" s="86" t="s">
        <v>159</v>
      </c>
      <c r="G8" s="254"/>
      <c r="H8" s="224"/>
      <c r="I8" s="113" t="b">
        <v>0</v>
      </c>
      <c r="J8" s="41">
        <f>IF(I8,'Gegevens voor invoerbladen'!C195,0)</f>
        <v>0</v>
      </c>
      <c r="K8" s="201">
        <f>'Gegevens voor invoerbladen'!C195</f>
        <v>15</v>
      </c>
      <c r="L8" s="136"/>
      <c r="M8" s="20"/>
      <c r="N8" s="13"/>
      <c r="O8" s="4"/>
    </row>
    <row r="9" spans="2:18" ht="30">
      <c r="B9" s="20"/>
      <c r="C9" s="39"/>
      <c r="D9" s="43"/>
      <c r="E9" s="75"/>
      <c r="F9" s="86" t="s">
        <v>160</v>
      </c>
      <c r="G9" s="254"/>
      <c r="H9" s="224"/>
      <c r="I9" s="113" t="b">
        <v>0</v>
      </c>
      <c r="J9" s="41">
        <f>IF(I9,'Gegevens voor invoerbladen'!C196,0)</f>
        <v>0</v>
      </c>
      <c r="K9" s="201">
        <f>'Gegevens voor invoerbladen'!C196</f>
        <v>15</v>
      </c>
      <c r="L9" s="136"/>
      <c r="M9" s="20"/>
      <c r="N9" s="13"/>
      <c r="O9" s="4"/>
    </row>
    <row r="10" spans="2:18" ht="30">
      <c r="B10" s="20"/>
      <c r="C10" s="39"/>
      <c r="D10" s="43"/>
      <c r="E10" s="75"/>
      <c r="F10" s="86" t="s">
        <v>287</v>
      </c>
      <c r="G10" s="254"/>
      <c r="H10" s="224"/>
      <c r="I10" s="113" t="b">
        <v>0</v>
      </c>
      <c r="J10" s="41">
        <f>IF(I10,'Gegevens voor invoerbladen'!C197,0)</f>
        <v>0</v>
      </c>
      <c r="K10" s="201">
        <f>'Gegevens voor invoerbladen'!C197</f>
        <v>14</v>
      </c>
      <c r="L10" s="136"/>
      <c r="M10" s="20"/>
      <c r="N10" s="13"/>
      <c r="O10" s="4"/>
    </row>
    <row r="11" spans="2:18">
      <c r="B11" s="20"/>
      <c r="C11" s="39"/>
      <c r="D11" s="301" t="s">
        <v>288</v>
      </c>
      <c r="E11" s="75"/>
      <c r="F11" s="255" t="s">
        <v>286</v>
      </c>
      <c r="G11" s="254"/>
      <c r="H11" s="224"/>
      <c r="I11" s="113" t="b">
        <v>0</v>
      </c>
      <c r="J11" s="41"/>
      <c r="K11" s="201"/>
      <c r="L11" s="136">
        <f>IF(I11,1,0)</f>
        <v>0</v>
      </c>
      <c r="M11" s="20"/>
      <c r="N11" s="13"/>
      <c r="O11" s="4"/>
    </row>
    <row r="12" spans="2:18" ht="45">
      <c r="B12" s="20"/>
      <c r="C12" s="39"/>
      <c r="D12" s="301"/>
      <c r="E12" s="75"/>
      <c r="F12" s="86" t="s">
        <v>161</v>
      </c>
      <c r="G12" s="254"/>
      <c r="H12" s="224"/>
      <c r="I12" s="113" t="b">
        <v>0</v>
      </c>
      <c r="J12" s="41">
        <f>IF(I12,'Gegevens voor invoerbladen'!C199*L11,0)</f>
        <v>0</v>
      </c>
      <c r="K12" s="201">
        <f>'Gegevens voor invoerbladen'!C199*L11</f>
        <v>0</v>
      </c>
      <c r="L12" s="136"/>
      <c r="M12" s="20"/>
      <c r="N12" s="13"/>
      <c r="O12" s="4"/>
    </row>
    <row r="13" spans="2:18" ht="30">
      <c r="B13" s="20"/>
      <c r="C13" s="39"/>
      <c r="D13" s="43"/>
      <c r="E13" s="75"/>
      <c r="F13" s="86" t="s">
        <v>162</v>
      </c>
      <c r="G13" s="254"/>
      <c r="H13" s="224"/>
      <c r="I13" s="113" t="b">
        <v>0</v>
      </c>
      <c r="J13" s="41">
        <f>IF(I13,'Gegevens voor invoerbladen'!C200*L11,0)</f>
        <v>0</v>
      </c>
      <c r="K13" s="201">
        <f>'Gegevens voor invoerbladen'!C200*L11</f>
        <v>0</v>
      </c>
      <c r="L13" s="136"/>
      <c r="M13" s="20"/>
      <c r="N13" s="13"/>
      <c r="O13" s="4"/>
    </row>
    <row r="14" spans="2:18" ht="30">
      <c r="B14" s="20"/>
      <c r="C14" s="39"/>
      <c r="D14" s="43"/>
      <c r="E14" s="177"/>
      <c r="F14" s="165" t="s">
        <v>163</v>
      </c>
      <c r="G14" s="256"/>
      <c r="H14" s="225"/>
      <c r="I14" s="113" t="b">
        <v>0</v>
      </c>
      <c r="J14" s="41">
        <f>IF(I14,'Gegevens voor invoerbladen'!C201*L11,0)</f>
        <v>0</v>
      </c>
      <c r="K14" s="201">
        <f>'Gegevens voor invoerbladen'!C201*L11</f>
        <v>0</v>
      </c>
      <c r="L14" s="136"/>
      <c r="M14" s="20"/>
      <c r="N14" s="13"/>
      <c r="O14" s="4"/>
    </row>
    <row r="15" spans="2:18">
      <c r="B15" s="20"/>
      <c r="C15" s="31"/>
      <c r="D15" s="188"/>
      <c r="E15" s="20"/>
      <c r="F15" s="82"/>
      <c r="G15" s="31"/>
      <c r="H15" s="31"/>
      <c r="I15" s="40"/>
      <c r="J15" s="40"/>
      <c r="K15" s="40"/>
      <c r="L15" s="40"/>
      <c r="M15" s="20"/>
    </row>
    <row r="1766" spans="9:9">
      <c r="I1766" s="17" t="b">
        <v>1</v>
      </c>
    </row>
  </sheetData>
  <sheetProtection algorithmName="SHA-512" hashValue="awpRWmAVZp+pAacuLdkqS+yxRYigY6hV1U/n1/SxvA5hY8dQBuuu1VzyGmXUCjwu6DaZZTkf1HDxYLhq4yPNVg==" saltValue="jP1FdIqhmx2jFtpN3iGMTA==" spinCount="100000" sheet="1" objects="1" scenarios="1"/>
  <mergeCells count="1">
    <mergeCell ref="D11:D1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89" r:id="rId4" name="Check Box 25">
              <controlPr locked="0" defaultSize="0" autoFill="0" autoLine="0" autoPict="0">
                <anchor moveWithCells="1">
                  <from>
                    <xdr:col>3</xdr:col>
                    <xdr:colOff>3371850</xdr:colOff>
                    <xdr:row>8</xdr:row>
                    <xdr:rowOff>19050</xdr:rowOff>
                  </from>
                  <to>
                    <xdr:col>4</xdr:col>
                    <xdr:colOff>209550</xdr:colOff>
                    <xdr:row>8</xdr:row>
                    <xdr:rowOff>161925</xdr:rowOff>
                  </to>
                </anchor>
              </controlPr>
            </control>
          </mc:Choice>
        </mc:AlternateContent>
        <mc:AlternateContent xmlns:mc="http://schemas.openxmlformats.org/markup-compatibility/2006">
          <mc:Choice Requires="x14">
            <control shapeId="11290" r:id="rId5" name="Check Box 26">
              <controlPr locked="0" defaultSize="0" autoFill="0" autoLine="0" autoPict="0">
                <anchor moveWithCells="1">
                  <from>
                    <xdr:col>3</xdr:col>
                    <xdr:colOff>3371850</xdr:colOff>
                    <xdr:row>7</xdr:row>
                    <xdr:rowOff>19050</xdr:rowOff>
                  </from>
                  <to>
                    <xdr:col>4</xdr:col>
                    <xdr:colOff>209550</xdr:colOff>
                    <xdr:row>7</xdr:row>
                    <xdr:rowOff>161925</xdr:rowOff>
                  </to>
                </anchor>
              </controlPr>
            </control>
          </mc:Choice>
        </mc:AlternateContent>
        <mc:AlternateContent xmlns:mc="http://schemas.openxmlformats.org/markup-compatibility/2006">
          <mc:Choice Requires="x14">
            <control shapeId="11291" r:id="rId6" name="Check Box 27">
              <controlPr locked="0" defaultSize="0" autoFill="0" autoLine="0" autoPict="0">
                <anchor moveWithCells="1">
                  <from>
                    <xdr:col>3</xdr:col>
                    <xdr:colOff>3371850</xdr:colOff>
                    <xdr:row>9</xdr:row>
                    <xdr:rowOff>19050</xdr:rowOff>
                  </from>
                  <to>
                    <xdr:col>4</xdr:col>
                    <xdr:colOff>209550</xdr:colOff>
                    <xdr:row>9</xdr:row>
                    <xdr:rowOff>161925</xdr:rowOff>
                  </to>
                </anchor>
              </controlPr>
            </control>
          </mc:Choice>
        </mc:AlternateContent>
        <mc:AlternateContent xmlns:mc="http://schemas.openxmlformats.org/markup-compatibility/2006">
          <mc:Choice Requires="x14">
            <control shapeId="11292" r:id="rId7" name="Check Box 28">
              <controlPr locked="0" defaultSize="0" autoFill="0" autoLine="0" autoPict="0">
                <anchor moveWithCells="1">
                  <from>
                    <xdr:col>3</xdr:col>
                    <xdr:colOff>3371850</xdr:colOff>
                    <xdr:row>10</xdr:row>
                    <xdr:rowOff>19050</xdr:rowOff>
                  </from>
                  <to>
                    <xdr:col>4</xdr:col>
                    <xdr:colOff>209550</xdr:colOff>
                    <xdr:row>10</xdr:row>
                    <xdr:rowOff>161925</xdr:rowOff>
                  </to>
                </anchor>
              </controlPr>
            </control>
          </mc:Choice>
        </mc:AlternateContent>
        <mc:AlternateContent xmlns:mc="http://schemas.openxmlformats.org/markup-compatibility/2006">
          <mc:Choice Requires="x14">
            <control shapeId="11293" r:id="rId8" name="Check Box 29">
              <controlPr locked="0" defaultSize="0" autoFill="0" autoLine="0" autoPict="0">
                <anchor moveWithCells="1">
                  <from>
                    <xdr:col>3</xdr:col>
                    <xdr:colOff>3371850</xdr:colOff>
                    <xdr:row>11</xdr:row>
                    <xdr:rowOff>19050</xdr:rowOff>
                  </from>
                  <to>
                    <xdr:col>4</xdr:col>
                    <xdr:colOff>209550</xdr:colOff>
                    <xdr:row>11</xdr:row>
                    <xdr:rowOff>161925</xdr:rowOff>
                  </to>
                </anchor>
              </controlPr>
            </control>
          </mc:Choice>
        </mc:AlternateContent>
        <mc:AlternateContent xmlns:mc="http://schemas.openxmlformats.org/markup-compatibility/2006">
          <mc:Choice Requires="x14">
            <control shapeId="11294" r:id="rId9" name="Check Box 30">
              <controlPr locked="0" defaultSize="0" autoFill="0" autoLine="0" autoPict="0">
                <anchor moveWithCells="1">
                  <from>
                    <xdr:col>3</xdr:col>
                    <xdr:colOff>3371850</xdr:colOff>
                    <xdr:row>12</xdr:row>
                    <xdr:rowOff>19050</xdr:rowOff>
                  </from>
                  <to>
                    <xdr:col>4</xdr:col>
                    <xdr:colOff>209550</xdr:colOff>
                    <xdr:row>12</xdr:row>
                    <xdr:rowOff>161925</xdr:rowOff>
                  </to>
                </anchor>
              </controlPr>
            </control>
          </mc:Choice>
        </mc:AlternateContent>
        <mc:AlternateContent xmlns:mc="http://schemas.openxmlformats.org/markup-compatibility/2006">
          <mc:Choice Requires="x14">
            <control shapeId="11295" r:id="rId10" name="Check Box 31">
              <controlPr locked="0" defaultSize="0" autoFill="0" autoLine="0" autoPict="0">
                <anchor moveWithCells="1">
                  <from>
                    <xdr:col>3</xdr:col>
                    <xdr:colOff>3371850</xdr:colOff>
                    <xdr:row>13</xdr:row>
                    <xdr:rowOff>19050</xdr:rowOff>
                  </from>
                  <to>
                    <xdr:col>4</xdr:col>
                    <xdr:colOff>209550</xdr:colOff>
                    <xdr:row>13</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1771"/>
  <sheetViews>
    <sheetView showGridLines="0" showRowColHeaders="0" zoomScaleNormal="100" workbookViewId="0">
      <pane ySplit="3" topLeftCell="A4" activePane="bottomLeft" state="frozen"/>
      <selection pane="bottomLeft" activeCell="O7" sqref="O7"/>
    </sheetView>
  </sheetViews>
  <sheetFormatPr defaultRowHeight="15"/>
  <cols>
    <col min="1" max="1" width="6.7109375" customWidth="1"/>
    <col min="2" max="2" width="4.7109375" customWidth="1"/>
    <col min="3" max="3" width="4.7109375" style="13" customWidth="1"/>
    <col min="4" max="4" width="50.7109375" style="15" customWidth="1"/>
    <col min="5" max="5" width="3.28515625" customWidth="1"/>
    <col min="6" max="6" width="35.7109375" style="16" customWidth="1"/>
    <col min="7" max="7" width="4.7109375" style="17" customWidth="1"/>
    <col min="8" max="8" width="50.7109375" style="17" customWidth="1"/>
    <col min="9" max="9" width="4.7109375" style="17" customWidth="1"/>
    <col min="10" max="10" width="9.140625" style="73" hidden="1" customWidth="1"/>
    <col min="11" max="11" width="7.5703125" style="73" hidden="1" customWidth="1"/>
    <col min="12" max="12" width="12.5703125" style="73" hidden="1" customWidth="1"/>
    <col min="13" max="13" width="9.140625" style="72" hidden="1" customWidth="1"/>
    <col min="14" max="15" width="9.140625" customWidth="1"/>
  </cols>
  <sheetData>
    <row r="2" spans="2:17">
      <c r="B2" s="20"/>
      <c r="C2" s="31"/>
      <c r="D2" s="21"/>
      <c r="E2" s="20"/>
      <c r="F2" s="82"/>
      <c r="G2" s="40"/>
      <c r="H2" s="40"/>
      <c r="I2" s="40"/>
    </row>
    <row r="3" spans="2:17" ht="26.25">
      <c r="B3" s="20"/>
      <c r="C3" s="33"/>
      <c r="D3" s="34" t="s">
        <v>119</v>
      </c>
      <c r="E3" s="23"/>
      <c r="F3" s="28"/>
      <c r="G3" s="39"/>
      <c r="H3" s="39"/>
      <c r="I3" s="40"/>
    </row>
    <row r="4" spans="2:17" ht="26.25">
      <c r="B4" s="20"/>
      <c r="C4" s="33"/>
      <c r="D4" s="34"/>
      <c r="E4" s="23"/>
      <c r="F4" s="28"/>
      <c r="G4" s="39"/>
      <c r="H4" s="39"/>
      <c r="I4" s="40"/>
    </row>
    <row r="5" spans="2:17" ht="75">
      <c r="B5" s="20"/>
      <c r="C5" s="33"/>
      <c r="D5" s="26" t="s">
        <v>246</v>
      </c>
      <c r="E5" s="23"/>
      <c r="F5" s="28"/>
      <c r="G5" s="39"/>
      <c r="H5" s="39"/>
      <c r="I5" s="40"/>
      <c r="N5" s="13"/>
      <c r="O5" s="13"/>
      <c r="P5" s="13"/>
      <c r="Q5" s="2"/>
    </row>
    <row r="6" spans="2:17">
      <c r="B6" s="20"/>
      <c r="C6" s="33"/>
      <c r="D6" s="26"/>
      <c r="E6" s="23"/>
      <c r="F6" s="28"/>
      <c r="G6" s="39"/>
      <c r="H6" s="39"/>
      <c r="I6" s="40"/>
      <c r="N6" s="13"/>
      <c r="O6" s="13"/>
      <c r="P6" s="13"/>
      <c r="Q6" s="4"/>
    </row>
    <row r="7" spans="2:17" ht="33.75">
      <c r="B7" s="20"/>
      <c r="C7" s="251" t="s">
        <v>73</v>
      </c>
      <c r="D7" s="42" t="s">
        <v>38</v>
      </c>
      <c r="E7" s="35" t="s">
        <v>66</v>
      </c>
      <c r="F7" s="84"/>
      <c r="G7" s="253" t="s">
        <v>105</v>
      </c>
      <c r="H7" s="160" t="s">
        <v>110</v>
      </c>
      <c r="I7" s="135"/>
      <c r="J7" s="124" t="s">
        <v>68</v>
      </c>
      <c r="K7" s="112" t="s">
        <v>41</v>
      </c>
      <c r="L7" s="112" t="s">
        <v>39</v>
      </c>
      <c r="M7" s="257" t="s">
        <v>261</v>
      </c>
      <c r="N7" s="1"/>
      <c r="O7" s="276"/>
      <c r="P7" s="13"/>
      <c r="Q7" s="4"/>
    </row>
    <row r="8" spans="2:17">
      <c r="B8" s="20"/>
      <c r="C8" s="261"/>
      <c r="D8" s="262"/>
      <c r="E8" s="263"/>
      <c r="F8" s="86" t="s">
        <v>293</v>
      </c>
      <c r="G8" s="302" t="s">
        <v>105</v>
      </c>
      <c r="H8" s="304"/>
      <c r="I8" s="227"/>
      <c r="J8" s="124" t="b">
        <v>1</v>
      </c>
      <c r="K8" s="112">
        <f>IF(J8,0,1)</f>
        <v>0</v>
      </c>
      <c r="L8" s="112"/>
      <c r="M8" s="258"/>
      <c r="N8" s="1"/>
      <c r="O8" s="1"/>
      <c r="P8" s="13"/>
      <c r="Q8" s="4"/>
    </row>
    <row r="9" spans="2:17" ht="90">
      <c r="B9" s="20"/>
      <c r="C9" s="265" t="s">
        <v>247</v>
      </c>
      <c r="D9" s="266" t="s">
        <v>249</v>
      </c>
      <c r="E9" s="226"/>
      <c r="F9" s="267" t="s">
        <v>250</v>
      </c>
      <c r="G9" s="303"/>
      <c r="H9" s="305"/>
      <c r="I9" s="228"/>
      <c r="J9" s="124"/>
      <c r="K9" s="112">
        <f>-M9*K8</f>
        <v>0</v>
      </c>
      <c r="L9" s="112">
        <v>4</v>
      </c>
      <c r="M9" s="73">
        <f>E9-5</f>
        <v>-5</v>
      </c>
      <c r="N9" s="13"/>
      <c r="O9" s="13"/>
      <c r="P9" s="13"/>
      <c r="Q9" s="4"/>
    </row>
    <row r="10" spans="2:17">
      <c r="B10" s="20"/>
      <c r="C10" s="39" t="s">
        <v>248</v>
      </c>
      <c r="D10" s="299" t="s">
        <v>251</v>
      </c>
      <c r="E10" s="263"/>
      <c r="F10" s="268" t="s">
        <v>164</v>
      </c>
      <c r="G10" s="269"/>
      <c r="H10" s="137"/>
      <c r="I10" s="136"/>
      <c r="J10" s="124" t="b">
        <v>0</v>
      </c>
      <c r="K10" s="112">
        <f>IF(J10,'Gegevens voor invoerbladen'!C212,0)</f>
        <v>0</v>
      </c>
      <c r="L10" s="112">
        <f>'Gegevens voor invoerbladen'!C212</f>
        <v>7</v>
      </c>
      <c r="M10" s="259"/>
      <c r="N10" s="4"/>
    </row>
    <row r="11" spans="2:17" ht="30">
      <c r="B11" s="20"/>
      <c r="C11" s="39"/>
      <c r="D11" s="300"/>
      <c r="E11" s="263"/>
      <c r="F11" s="86" t="s">
        <v>243</v>
      </c>
      <c r="G11" s="36"/>
      <c r="H11" s="137"/>
      <c r="I11" s="136"/>
      <c r="J11" s="124" t="b">
        <v>0</v>
      </c>
      <c r="K11" s="112">
        <f>IF(J11,'Gegevens voor invoerbladen'!C213,0)</f>
        <v>0</v>
      </c>
      <c r="L11" s="112">
        <f>'Gegevens voor invoerbladen'!C213</f>
        <v>7</v>
      </c>
      <c r="M11" s="259"/>
      <c r="N11" s="4"/>
    </row>
    <row r="12" spans="2:17" ht="30">
      <c r="B12" s="20"/>
      <c r="C12" s="39"/>
      <c r="D12" s="26"/>
      <c r="E12" s="263"/>
      <c r="F12" s="86" t="s">
        <v>244</v>
      </c>
      <c r="G12" s="36"/>
      <c r="H12" s="137"/>
      <c r="I12" s="136"/>
      <c r="J12" s="124" t="b">
        <v>0</v>
      </c>
      <c r="K12" s="112">
        <f>IF(J12,'Gegevens voor invoerbladen'!C214,0)</f>
        <v>0</v>
      </c>
      <c r="L12" s="112">
        <f>'Gegevens voor invoerbladen'!C214</f>
        <v>7</v>
      </c>
      <c r="M12" s="259"/>
      <c r="N12" s="4"/>
    </row>
    <row r="13" spans="2:17" ht="45">
      <c r="B13" s="20"/>
      <c r="C13" s="39"/>
      <c r="D13" s="26"/>
      <c r="E13" s="263"/>
      <c r="F13" s="86" t="s">
        <v>245</v>
      </c>
      <c r="G13" s="36"/>
      <c r="H13" s="137"/>
      <c r="I13" s="136"/>
      <c r="J13" s="124" t="b">
        <v>0</v>
      </c>
      <c r="K13" s="112">
        <f>IF(J13,'Gegevens voor invoerbladen'!C215,0)</f>
        <v>0</v>
      </c>
      <c r="L13" s="112">
        <f>'Gegevens voor invoerbladen'!C215</f>
        <v>7</v>
      </c>
      <c r="M13" s="259"/>
      <c r="N13" s="4"/>
    </row>
    <row r="14" spans="2:17" ht="30">
      <c r="B14" s="20"/>
      <c r="C14" s="39"/>
      <c r="D14" s="26"/>
      <c r="E14" s="263"/>
      <c r="F14" s="86" t="s">
        <v>165</v>
      </c>
      <c r="G14" s="36"/>
      <c r="H14" s="137"/>
      <c r="I14" s="136"/>
      <c r="J14" s="124" t="b">
        <v>0</v>
      </c>
      <c r="K14" s="112">
        <f>IF(J14,'Gegevens voor invoerbladen'!C216,0)</f>
        <v>0</v>
      </c>
      <c r="L14" s="112">
        <f>'Gegevens voor invoerbladen'!C216</f>
        <v>7</v>
      </c>
      <c r="M14" s="259"/>
      <c r="N14" s="4"/>
    </row>
    <row r="15" spans="2:17" ht="45">
      <c r="B15" s="20"/>
      <c r="C15" s="39"/>
      <c r="D15" s="26"/>
      <c r="E15" s="263"/>
      <c r="F15" s="86" t="s">
        <v>166</v>
      </c>
      <c r="G15" s="36"/>
      <c r="H15" s="137"/>
      <c r="I15" s="136"/>
      <c r="J15" s="124" t="b">
        <v>0</v>
      </c>
      <c r="K15" s="112">
        <f>IF(J15,'Gegevens voor invoerbladen'!C217,0)</f>
        <v>0</v>
      </c>
      <c r="L15" s="112">
        <f>'Gegevens voor invoerbladen'!C217</f>
        <v>7</v>
      </c>
      <c r="M15" s="259"/>
      <c r="N15" s="4"/>
    </row>
    <row r="16" spans="2:17" ht="45">
      <c r="B16" s="20"/>
      <c r="C16" s="39"/>
      <c r="D16" s="26"/>
      <c r="E16" s="263"/>
      <c r="F16" s="86" t="s">
        <v>167</v>
      </c>
      <c r="G16" s="36"/>
      <c r="H16" s="137"/>
      <c r="I16" s="136"/>
      <c r="J16" s="124" t="b">
        <v>0</v>
      </c>
      <c r="K16" s="112">
        <f>IF(J16,'Gegevens voor invoerbladen'!C218,0)</f>
        <v>0</v>
      </c>
      <c r="L16" s="112">
        <f>'Gegevens voor invoerbladen'!C218</f>
        <v>7</v>
      </c>
      <c r="M16" s="259"/>
      <c r="N16" s="4"/>
    </row>
    <row r="17" spans="2:14">
      <c r="B17" s="20"/>
      <c r="C17" s="39"/>
      <c r="D17" s="26"/>
      <c r="E17" s="263"/>
      <c r="F17" s="86" t="s">
        <v>168</v>
      </c>
      <c r="G17" s="36"/>
      <c r="H17" s="137"/>
      <c r="I17" s="136"/>
      <c r="J17" s="124" t="b">
        <v>0</v>
      </c>
      <c r="K17" s="112">
        <f>IF(J17,'Gegevens voor invoerbladen'!C219,0)</f>
        <v>0</v>
      </c>
      <c r="L17" s="112">
        <f>'Gegevens voor invoerbladen'!C219</f>
        <v>7</v>
      </c>
      <c r="M17" s="260"/>
      <c r="N17" s="4"/>
    </row>
    <row r="18" spans="2:14" ht="30">
      <c r="B18" s="20"/>
      <c r="C18" s="39"/>
      <c r="D18" s="26"/>
      <c r="E18" s="263"/>
      <c r="F18" s="86" t="s">
        <v>169</v>
      </c>
      <c r="G18" s="36"/>
      <c r="H18" s="137"/>
      <c r="I18" s="136"/>
      <c r="J18" s="124" t="b">
        <v>0</v>
      </c>
      <c r="K18" s="112">
        <f>IF(J18,'Gegevens voor invoerbladen'!C220,0)</f>
        <v>0</v>
      </c>
      <c r="L18" s="112">
        <f>'Gegevens voor invoerbladen'!C220</f>
        <v>7</v>
      </c>
      <c r="M18" s="260"/>
      <c r="N18" s="4"/>
    </row>
    <row r="19" spans="2:14" ht="30">
      <c r="B19" s="20"/>
      <c r="C19" s="39"/>
      <c r="D19" s="26"/>
      <c r="E19" s="263"/>
      <c r="F19" s="86" t="s">
        <v>170</v>
      </c>
      <c r="G19" s="36"/>
      <c r="H19" s="137"/>
      <c r="I19" s="136"/>
      <c r="J19" s="124" t="b">
        <v>0</v>
      </c>
      <c r="K19" s="112">
        <f>IF(J19,'Gegevens voor invoerbladen'!C221,0)</f>
        <v>0</v>
      </c>
      <c r="L19" s="112">
        <f>'Gegevens voor invoerbladen'!C221</f>
        <v>6</v>
      </c>
      <c r="M19" s="260"/>
      <c r="N19" s="4"/>
    </row>
    <row r="20" spans="2:14" ht="30">
      <c r="B20" s="20"/>
      <c r="C20" s="39"/>
      <c r="D20" s="26"/>
      <c r="E20" s="263"/>
      <c r="F20" s="86" t="s">
        <v>171</v>
      </c>
      <c r="G20" s="36"/>
      <c r="H20" s="137"/>
      <c r="I20" s="136"/>
      <c r="J20" s="124" t="b">
        <v>0</v>
      </c>
      <c r="K20" s="112">
        <f>IF(J20,'Gegevens voor invoerbladen'!C222,0)</f>
        <v>0</v>
      </c>
      <c r="L20" s="112">
        <f>'Gegevens voor invoerbladen'!C222</f>
        <v>5</v>
      </c>
      <c r="N20" s="5"/>
    </row>
    <row r="21" spans="2:14" ht="30">
      <c r="B21" s="20"/>
      <c r="C21" s="270">
        <v>21</v>
      </c>
      <c r="D21" s="157" t="s">
        <v>238</v>
      </c>
      <c r="E21" s="263"/>
      <c r="F21" s="86" t="s">
        <v>172</v>
      </c>
      <c r="G21" s="36"/>
      <c r="H21" s="137"/>
      <c r="I21" s="136"/>
      <c r="J21" s="124" t="b">
        <v>0</v>
      </c>
      <c r="K21" s="112">
        <f>IF(J21,'Gegevens voor invoerbladen'!C226,0)</f>
        <v>0</v>
      </c>
      <c r="L21" s="112">
        <f>'Gegevens voor invoerbladen'!C226</f>
        <v>7</v>
      </c>
      <c r="M21" s="259"/>
    </row>
    <row r="22" spans="2:14" ht="30">
      <c r="B22" s="20"/>
      <c r="C22" s="39"/>
      <c r="D22" s="26"/>
      <c r="E22" s="263"/>
      <c r="F22" s="86" t="s">
        <v>217</v>
      </c>
      <c r="G22" s="36"/>
      <c r="H22" s="137"/>
      <c r="I22" s="136"/>
      <c r="J22" s="124" t="b">
        <v>0</v>
      </c>
      <c r="K22" s="112">
        <f>IF(J22,'Gegevens voor invoerbladen'!C228,0)</f>
        <v>0</v>
      </c>
      <c r="L22" s="112">
        <f>'Gegevens voor invoerbladen'!C228</f>
        <v>7</v>
      </c>
      <c r="M22" s="260"/>
    </row>
    <row r="23" spans="2:14" ht="45">
      <c r="B23" s="20"/>
      <c r="C23" s="39"/>
      <c r="D23" s="26"/>
      <c r="E23" s="263"/>
      <c r="F23" s="86" t="s">
        <v>173</v>
      </c>
      <c r="G23" s="36"/>
      <c r="H23" s="137"/>
      <c r="I23" s="136"/>
      <c r="J23" s="124" t="b">
        <v>0</v>
      </c>
      <c r="K23" s="112">
        <f>IF(J23,'Gegevens voor invoerbladen'!C229,0)</f>
        <v>0</v>
      </c>
      <c r="L23" s="112">
        <f>'Gegevens voor invoerbladen'!C229</f>
        <v>7</v>
      </c>
      <c r="M23" s="260"/>
    </row>
    <row r="24" spans="2:14">
      <c r="B24" s="20"/>
      <c r="C24" s="39"/>
      <c r="D24" s="26"/>
      <c r="E24" s="263"/>
      <c r="F24" s="86" t="s">
        <v>384</v>
      </c>
      <c r="G24" s="36"/>
      <c r="H24" s="137"/>
      <c r="I24" s="136"/>
      <c r="J24" s="124" t="b">
        <v>0</v>
      </c>
      <c r="K24" s="112">
        <f>IF(J24,'Gegevens voor invoerbladen'!C230,0)</f>
        <v>0</v>
      </c>
      <c r="L24" s="112">
        <f>'Gegevens voor invoerbladen'!C230</f>
        <v>7</v>
      </c>
      <c r="M24" s="260"/>
    </row>
    <row r="25" spans="2:14">
      <c r="B25" s="20"/>
      <c r="C25" s="39"/>
      <c r="D25" s="26"/>
      <c r="E25" s="263"/>
      <c r="F25" s="86" t="s">
        <v>174</v>
      </c>
      <c r="G25" s="36"/>
      <c r="H25" s="137"/>
      <c r="I25" s="136"/>
      <c r="J25" s="124" t="b">
        <v>0</v>
      </c>
      <c r="K25" s="112">
        <f>IF(J25,'Gegevens voor invoerbladen'!C231,0)</f>
        <v>0</v>
      </c>
      <c r="L25" s="112">
        <f>'Gegevens voor invoerbladen'!C231</f>
        <v>7</v>
      </c>
      <c r="M25" s="260"/>
    </row>
    <row r="26" spans="2:14" ht="30">
      <c r="B26" s="20"/>
      <c r="C26" s="39"/>
      <c r="D26" s="26"/>
      <c r="E26" s="271"/>
      <c r="F26" s="165" t="s">
        <v>175</v>
      </c>
      <c r="G26" s="272"/>
      <c r="H26" s="211"/>
      <c r="I26" s="136"/>
      <c r="J26" s="186" t="b">
        <v>0</v>
      </c>
      <c r="K26" s="187">
        <f>IF(J26,'Gegevens voor invoerbladen'!C232,0)</f>
        <v>0</v>
      </c>
      <c r="L26" s="187">
        <f>'Gegevens voor invoerbladen'!C232</f>
        <v>7</v>
      </c>
      <c r="M26" s="260"/>
    </row>
    <row r="27" spans="2:14">
      <c r="B27" s="20"/>
      <c r="C27" s="40"/>
      <c r="D27" s="21"/>
      <c r="E27" s="20"/>
      <c r="F27" s="82"/>
      <c r="G27" s="40"/>
      <c r="H27" s="40"/>
      <c r="I27" s="40"/>
    </row>
    <row r="1771" spans="10:10">
      <c r="J1771" s="73" t="b">
        <v>1</v>
      </c>
    </row>
  </sheetData>
  <sheetProtection algorithmName="SHA-512" hashValue="FkbSZ4+jUid+DdzHD25oVTIsnCP61eL/8OROl/2MGfl8f/RZxG8hj+Q+FG6kOJcMD48VkBYjDGX8YnvCxGHJpg==" saltValue="MkvYalKaxpv0vmsV4/pywg==" spinCount="100000" sheet="1" objects="1" scenarios="1"/>
  <mergeCells count="3">
    <mergeCell ref="D10:D11"/>
    <mergeCell ref="G8:G9"/>
    <mergeCell ref="H8:H9"/>
  </mergeCells>
  <hyperlinks>
    <hyperlink ref="G8" r:id="rId1" location="/CBS/nl/dataset/83056NED/table?ts=1714045732085" xr:uid="{8F4A1891-10A1-4182-A407-5B5CE03F782F}"/>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12322" r:id="rId4" name="Check Box 34">
              <controlPr defaultSize="0" autoFill="0" autoLine="0" autoPict="0">
                <anchor moveWithCells="1" sizeWithCells="1">
                  <from>
                    <xdr:col>3</xdr:col>
                    <xdr:colOff>3362325</xdr:colOff>
                    <xdr:row>12</xdr:row>
                    <xdr:rowOff>19050</xdr:rowOff>
                  </from>
                  <to>
                    <xdr:col>4</xdr:col>
                    <xdr:colOff>200025</xdr:colOff>
                    <xdr:row>12</xdr:row>
                    <xdr:rowOff>171450</xdr:rowOff>
                  </to>
                </anchor>
              </controlPr>
            </control>
          </mc:Choice>
        </mc:AlternateContent>
        <mc:AlternateContent xmlns:mc="http://schemas.openxmlformats.org/markup-compatibility/2006">
          <mc:Choice Requires="x14">
            <control shapeId="12323" r:id="rId5" name="Check Box 35">
              <controlPr defaultSize="0" autoFill="0" autoLine="0" autoPict="0">
                <anchor moveWithCells="1" sizeWithCells="1">
                  <from>
                    <xdr:col>3</xdr:col>
                    <xdr:colOff>3362325</xdr:colOff>
                    <xdr:row>13</xdr:row>
                    <xdr:rowOff>19050</xdr:rowOff>
                  </from>
                  <to>
                    <xdr:col>4</xdr:col>
                    <xdr:colOff>200025</xdr:colOff>
                    <xdr:row>13</xdr:row>
                    <xdr:rowOff>171450</xdr:rowOff>
                  </to>
                </anchor>
              </controlPr>
            </control>
          </mc:Choice>
        </mc:AlternateContent>
        <mc:AlternateContent xmlns:mc="http://schemas.openxmlformats.org/markup-compatibility/2006">
          <mc:Choice Requires="x14">
            <control shapeId="12324" r:id="rId6" name="Check Box 36">
              <controlPr defaultSize="0" autoFill="0" autoLine="0" autoPict="0">
                <anchor moveWithCells="1" sizeWithCells="1">
                  <from>
                    <xdr:col>3</xdr:col>
                    <xdr:colOff>3362325</xdr:colOff>
                    <xdr:row>14</xdr:row>
                    <xdr:rowOff>19050</xdr:rowOff>
                  </from>
                  <to>
                    <xdr:col>4</xdr:col>
                    <xdr:colOff>200025</xdr:colOff>
                    <xdr:row>14</xdr:row>
                    <xdr:rowOff>171450</xdr:rowOff>
                  </to>
                </anchor>
              </controlPr>
            </control>
          </mc:Choice>
        </mc:AlternateContent>
        <mc:AlternateContent xmlns:mc="http://schemas.openxmlformats.org/markup-compatibility/2006">
          <mc:Choice Requires="x14">
            <control shapeId="12325" r:id="rId7" name="Check Box 37">
              <controlPr defaultSize="0" autoFill="0" autoLine="0" autoPict="0">
                <anchor moveWithCells="1" sizeWithCells="1">
                  <from>
                    <xdr:col>3</xdr:col>
                    <xdr:colOff>3362325</xdr:colOff>
                    <xdr:row>15</xdr:row>
                    <xdr:rowOff>19050</xdr:rowOff>
                  </from>
                  <to>
                    <xdr:col>4</xdr:col>
                    <xdr:colOff>200025</xdr:colOff>
                    <xdr:row>15</xdr:row>
                    <xdr:rowOff>171450</xdr:rowOff>
                  </to>
                </anchor>
              </controlPr>
            </control>
          </mc:Choice>
        </mc:AlternateContent>
        <mc:AlternateContent xmlns:mc="http://schemas.openxmlformats.org/markup-compatibility/2006">
          <mc:Choice Requires="x14">
            <control shapeId="12326" r:id="rId8" name="Check Box 38">
              <controlPr defaultSize="0" autoFill="0" autoLine="0" autoPict="0">
                <anchor moveWithCells="1" sizeWithCells="1">
                  <from>
                    <xdr:col>3</xdr:col>
                    <xdr:colOff>3362325</xdr:colOff>
                    <xdr:row>16</xdr:row>
                    <xdr:rowOff>19050</xdr:rowOff>
                  </from>
                  <to>
                    <xdr:col>4</xdr:col>
                    <xdr:colOff>200025</xdr:colOff>
                    <xdr:row>16</xdr:row>
                    <xdr:rowOff>171450</xdr:rowOff>
                  </to>
                </anchor>
              </controlPr>
            </control>
          </mc:Choice>
        </mc:AlternateContent>
        <mc:AlternateContent xmlns:mc="http://schemas.openxmlformats.org/markup-compatibility/2006">
          <mc:Choice Requires="x14">
            <control shapeId="12327" r:id="rId9" name="Check Box 39">
              <controlPr defaultSize="0" autoFill="0" autoLine="0" autoPict="0">
                <anchor moveWithCells="1" sizeWithCells="1">
                  <from>
                    <xdr:col>3</xdr:col>
                    <xdr:colOff>3362325</xdr:colOff>
                    <xdr:row>17</xdr:row>
                    <xdr:rowOff>19050</xdr:rowOff>
                  </from>
                  <to>
                    <xdr:col>4</xdr:col>
                    <xdr:colOff>200025</xdr:colOff>
                    <xdr:row>17</xdr:row>
                    <xdr:rowOff>171450</xdr:rowOff>
                  </to>
                </anchor>
              </controlPr>
            </control>
          </mc:Choice>
        </mc:AlternateContent>
        <mc:AlternateContent xmlns:mc="http://schemas.openxmlformats.org/markup-compatibility/2006">
          <mc:Choice Requires="x14">
            <control shapeId="12328" r:id="rId10" name="Check Box 40">
              <controlPr defaultSize="0" autoFill="0" autoLine="0" autoPict="0">
                <anchor moveWithCells="1" sizeWithCells="1">
                  <from>
                    <xdr:col>3</xdr:col>
                    <xdr:colOff>3362325</xdr:colOff>
                    <xdr:row>18</xdr:row>
                    <xdr:rowOff>19050</xdr:rowOff>
                  </from>
                  <to>
                    <xdr:col>4</xdr:col>
                    <xdr:colOff>200025</xdr:colOff>
                    <xdr:row>18</xdr:row>
                    <xdr:rowOff>171450</xdr:rowOff>
                  </to>
                </anchor>
              </controlPr>
            </control>
          </mc:Choice>
        </mc:AlternateContent>
        <mc:AlternateContent xmlns:mc="http://schemas.openxmlformats.org/markup-compatibility/2006">
          <mc:Choice Requires="x14">
            <control shapeId="12329" r:id="rId11" name="Check Box 41">
              <controlPr defaultSize="0" autoFill="0" autoLine="0" autoPict="0">
                <anchor moveWithCells="1" sizeWithCells="1">
                  <from>
                    <xdr:col>3</xdr:col>
                    <xdr:colOff>3362325</xdr:colOff>
                    <xdr:row>19</xdr:row>
                    <xdr:rowOff>19050</xdr:rowOff>
                  </from>
                  <to>
                    <xdr:col>4</xdr:col>
                    <xdr:colOff>200025</xdr:colOff>
                    <xdr:row>19</xdr:row>
                    <xdr:rowOff>171450</xdr:rowOff>
                  </to>
                </anchor>
              </controlPr>
            </control>
          </mc:Choice>
        </mc:AlternateContent>
        <mc:AlternateContent xmlns:mc="http://schemas.openxmlformats.org/markup-compatibility/2006">
          <mc:Choice Requires="x14">
            <control shapeId="12330" r:id="rId12" name="Check Box 42">
              <controlPr defaultSize="0" autoFill="0" autoLine="0" autoPict="0">
                <anchor moveWithCells="1" sizeWithCells="1">
                  <from>
                    <xdr:col>3</xdr:col>
                    <xdr:colOff>3362325</xdr:colOff>
                    <xdr:row>20</xdr:row>
                    <xdr:rowOff>19050</xdr:rowOff>
                  </from>
                  <to>
                    <xdr:col>4</xdr:col>
                    <xdr:colOff>200025</xdr:colOff>
                    <xdr:row>20</xdr:row>
                    <xdr:rowOff>171450</xdr:rowOff>
                  </to>
                </anchor>
              </controlPr>
            </control>
          </mc:Choice>
        </mc:AlternateContent>
        <mc:AlternateContent xmlns:mc="http://schemas.openxmlformats.org/markup-compatibility/2006">
          <mc:Choice Requires="x14">
            <control shapeId="12332" r:id="rId13" name="Check Box 44">
              <controlPr defaultSize="0" autoFill="0" autoLine="0" autoPict="0">
                <anchor moveWithCells="1" sizeWithCells="1">
                  <from>
                    <xdr:col>3</xdr:col>
                    <xdr:colOff>3362325</xdr:colOff>
                    <xdr:row>21</xdr:row>
                    <xdr:rowOff>19050</xdr:rowOff>
                  </from>
                  <to>
                    <xdr:col>4</xdr:col>
                    <xdr:colOff>200025</xdr:colOff>
                    <xdr:row>21</xdr:row>
                    <xdr:rowOff>171450</xdr:rowOff>
                  </to>
                </anchor>
              </controlPr>
            </control>
          </mc:Choice>
        </mc:AlternateContent>
        <mc:AlternateContent xmlns:mc="http://schemas.openxmlformats.org/markup-compatibility/2006">
          <mc:Choice Requires="x14">
            <control shapeId="12333" r:id="rId14" name="Check Box 45">
              <controlPr defaultSize="0" autoFill="0" autoLine="0" autoPict="0">
                <anchor moveWithCells="1" sizeWithCells="1">
                  <from>
                    <xdr:col>3</xdr:col>
                    <xdr:colOff>3362325</xdr:colOff>
                    <xdr:row>22</xdr:row>
                    <xdr:rowOff>19050</xdr:rowOff>
                  </from>
                  <to>
                    <xdr:col>4</xdr:col>
                    <xdr:colOff>200025</xdr:colOff>
                    <xdr:row>22</xdr:row>
                    <xdr:rowOff>171450</xdr:rowOff>
                  </to>
                </anchor>
              </controlPr>
            </control>
          </mc:Choice>
        </mc:AlternateContent>
        <mc:AlternateContent xmlns:mc="http://schemas.openxmlformats.org/markup-compatibility/2006">
          <mc:Choice Requires="x14">
            <control shapeId="12334" r:id="rId15" name="Check Box 46">
              <controlPr defaultSize="0" autoFill="0" autoLine="0" autoPict="0">
                <anchor moveWithCells="1" sizeWithCells="1">
                  <from>
                    <xdr:col>3</xdr:col>
                    <xdr:colOff>3362325</xdr:colOff>
                    <xdr:row>23</xdr:row>
                    <xdr:rowOff>19050</xdr:rowOff>
                  </from>
                  <to>
                    <xdr:col>4</xdr:col>
                    <xdr:colOff>200025</xdr:colOff>
                    <xdr:row>23</xdr:row>
                    <xdr:rowOff>171450</xdr:rowOff>
                  </to>
                </anchor>
              </controlPr>
            </control>
          </mc:Choice>
        </mc:AlternateContent>
        <mc:AlternateContent xmlns:mc="http://schemas.openxmlformats.org/markup-compatibility/2006">
          <mc:Choice Requires="x14">
            <control shapeId="12335" r:id="rId16" name="Check Box 47">
              <controlPr defaultSize="0" autoFill="0" autoLine="0" autoPict="0">
                <anchor moveWithCells="1" sizeWithCells="1">
                  <from>
                    <xdr:col>3</xdr:col>
                    <xdr:colOff>3362325</xdr:colOff>
                    <xdr:row>24</xdr:row>
                    <xdr:rowOff>19050</xdr:rowOff>
                  </from>
                  <to>
                    <xdr:col>4</xdr:col>
                    <xdr:colOff>200025</xdr:colOff>
                    <xdr:row>24</xdr:row>
                    <xdr:rowOff>171450</xdr:rowOff>
                  </to>
                </anchor>
              </controlPr>
            </control>
          </mc:Choice>
        </mc:AlternateContent>
        <mc:AlternateContent xmlns:mc="http://schemas.openxmlformats.org/markup-compatibility/2006">
          <mc:Choice Requires="x14">
            <control shapeId="12336" r:id="rId17" name="Check Box 48">
              <controlPr defaultSize="0" autoFill="0" autoLine="0" autoPict="0">
                <anchor moveWithCells="1" sizeWithCells="1">
                  <from>
                    <xdr:col>3</xdr:col>
                    <xdr:colOff>3362325</xdr:colOff>
                    <xdr:row>25</xdr:row>
                    <xdr:rowOff>19050</xdr:rowOff>
                  </from>
                  <to>
                    <xdr:col>4</xdr:col>
                    <xdr:colOff>200025</xdr:colOff>
                    <xdr:row>25</xdr:row>
                    <xdr:rowOff>171450</xdr:rowOff>
                  </to>
                </anchor>
              </controlPr>
            </control>
          </mc:Choice>
        </mc:AlternateContent>
        <mc:AlternateContent xmlns:mc="http://schemas.openxmlformats.org/markup-compatibility/2006">
          <mc:Choice Requires="x14">
            <control shapeId="12346" r:id="rId18" name="Check Box 58">
              <controlPr defaultSize="0" autoFill="0" autoLine="0" autoPict="0">
                <anchor moveWithCells="1" sizeWithCells="1">
                  <from>
                    <xdr:col>3</xdr:col>
                    <xdr:colOff>3362325</xdr:colOff>
                    <xdr:row>9</xdr:row>
                    <xdr:rowOff>19050</xdr:rowOff>
                  </from>
                  <to>
                    <xdr:col>4</xdr:col>
                    <xdr:colOff>200025</xdr:colOff>
                    <xdr:row>9</xdr:row>
                    <xdr:rowOff>171450</xdr:rowOff>
                  </to>
                </anchor>
              </controlPr>
            </control>
          </mc:Choice>
        </mc:AlternateContent>
        <mc:AlternateContent xmlns:mc="http://schemas.openxmlformats.org/markup-compatibility/2006">
          <mc:Choice Requires="x14">
            <control shapeId="12347" r:id="rId19" name="Check Box 59">
              <controlPr defaultSize="0" autoFill="0" autoLine="0" autoPict="0">
                <anchor moveWithCells="1" sizeWithCells="1">
                  <from>
                    <xdr:col>3</xdr:col>
                    <xdr:colOff>3362325</xdr:colOff>
                    <xdr:row>10</xdr:row>
                    <xdr:rowOff>19050</xdr:rowOff>
                  </from>
                  <to>
                    <xdr:col>4</xdr:col>
                    <xdr:colOff>200025</xdr:colOff>
                    <xdr:row>10</xdr:row>
                    <xdr:rowOff>171450</xdr:rowOff>
                  </to>
                </anchor>
              </controlPr>
            </control>
          </mc:Choice>
        </mc:AlternateContent>
        <mc:AlternateContent xmlns:mc="http://schemas.openxmlformats.org/markup-compatibility/2006">
          <mc:Choice Requires="x14">
            <control shapeId="12348" r:id="rId20" name="Check Box 60">
              <controlPr defaultSize="0" autoFill="0" autoLine="0" autoPict="0">
                <anchor moveWithCells="1" sizeWithCells="1">
                  <from>
                    <xdr:col>3</xdr:col>
                    <xdr:colOff>3362325</xdr:colOff>
                    <xdr:row>11</xdr:row>
                    <xdr:rowOff>19050</xdr:rowOff>
                  </from>
                  <to>
                    <xdr:col>4</xdr:col>
                    <xdr:colOff>200025</xdr:colOff>
                    <xdr:row>11</xdr:row>
                    <xdr:rowOff>171450</xdr:rowOff>
                  </to>
                </anchor>
              </controlPr>
            </control>
          </mc:Choice>
        </mc:AlternateContent>
        <mc:AlternateContent xmlns:mc="http://schemas.openxmlformats.org/markup-compatibility/2006">
          <mc:Choice Requires="x14">
            <control shapeId="12351" r:id="rId21" name="Check Box 63">
              <controlPr defaultSize="0" autoFill="0" autoLine="0" autoPict="0">
                <anchor moveWithCells="1" sizeWithCells="1">
                  <from>
                    <xdr:col>3</xdr:col>
                    <xdr:colOff>3362325</xdr:colOff>
                    <xdr:row>7</xdr:row>
                    <xdr:rowOff>19050</xdr:rowOff>
                  </from>
                  <to>
                    <xdr:col>4</xdr:col>
                    <xdr:colOff>200025</xdr:colOff>
                    <xdr:row>7</xdr:row>
                    <xdr:rowOff>171450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43FE65EA78C2459A7A276CC8641DB2" ma:contentTypeVersion="18" ma:contentTypeDescription="Een nieuw document maken." ma:contentTypeScope="" ma:versionID="da05d7c96be1edf5893f97fde86a75ec">
  <xsd:schema xmlns:xsd="http://www.w3.org/2001/XMLSchema" xmlns:xs="http://www.w3.org/2001/XMLSchema" xmlns:p="http://schemas.microsoft.com/office/2006/metadata/properties" xmlns:ns2="cc2997a8-82f6-4491-9530-d3b69eba5ac4" xmlns:ns3="ea6d8787-949b-402e-abad-f164bd314241" targetNamespace="http://schemas.microsoft.com/office/2006/metadata/properties" ma:root="true" ma:fieldsID="b47b029d9ce599e09745ab3bfcb2ec44" ns2:_="" ns3:_="">
    <xsd:import namespace="cc2997a8-82f6-4491-9530-d3b69eba5ac4"/>
    <xsd:import namespace="ea6d8787-949b-402e-abad-f164bd31424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2997a8-82f6-4491-9530-d3b69eba5ac4"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c3df7590-baca-4057-8801-40860a4c05f4}" ma:internalName="TaxCatchAll" ma:showField="CatchAllData" ma:web="cc2997a8-82f6-4491-9530-d3b69eba5ac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6d8787-949b-402e-abad-f164bd31424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a59e4816-35fa-468b-ae51-067e8781f8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6d8787-949b-402e-abad-f164bd314241">
      <Terms xmlns="http://schemas.microsoft.com/office/infopath/2007/PartnerControls"/>
    </lcf76f155ced4ddcb4097134ff3c332f>
    <TaxCatchAll xmlns="cc2997a8-82f6-4491-9530-d3b69eba5ac4"/>
  </documentManagement>
</p:properties>
</file>

<file path=customXml/itemProps1.xml><?xml version="1.0" encoding="utf-8"?>
<ds:datastoreItem xmlns:ds="http://schemas.openxmlformats.org/officeDocument/2006/customXml" ds:itemID="{907C52E9-EDDF-4F3D-8649-E76723A687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2997a8-82f6-4491-9530-d3b69eba5ac4"/>
    <ds:schemaRef ds:uri="ea6d8787-949b-402e-abad-f164bd3142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9F4A5A-0D49-4D87-9A11-8C0B6623D759}">
  <ds:schemaRefs>
    <ds:schemaRef ds:uri="http://schemas.microsoft.com/sharepoint/v3/contenttype/forms"/>
  </ds:schemaRefs>
</ds:datastoreItem>
</file>

<file path=customXml/itemProps3.xml><?xml version="1.0" encoding="utf-8"?>
<ds:datastoreItem xmlns:ds="http://schemas.openxmlformats.org/officeDocument/2006/customXml" ds:itemID="{EF4DD860-B0E1-41FE-8EB1-B68EB60C2EAE}">
  <ds:schemaRefs>
    <ds:schemaRef ds:uri="http://purl.org/dc/elements/1.1/"/>
    <ds:schemaRef ds:uri="cc2997a8-82f6-4491-9530-d3b69eba5ac4"/>
    <ds:schemaRef ds:uri="http://schemas.openxmlformats.org/package/2006/metadata/core-properties"/>
    <ds:schemaRef ds:uri="http://purl.org/dc/terms/"/>
    <ds:schemaRef ds:uri="http://purl.org/dc/dcmitype/"/>
    <ds:schemaRef ds:uri="http://schemas.microsoft.com/office/2006/metadata/properties"/>
    <ds:schemaRef ds:uri="http://schemas.microsoft.com/office/2006/documentManagement/types"/>
    <ds:schemaRef ds:uri="http://schemas.microsoft.com/office/infopath/2007/PartnerControls"/>
    <ds:schemaRef ds:uri="ea6d8787-949b-402e-abad-f164bd31424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Uitleg</vt:lpstr>
      <vt:lpstr>Resultaat</vt:lpstr>
      <vt:lpstr>Praktijkgegevens</vt:lpstr>
      <vt:lpstr>Energie</vt:lpstr>
      <vt:lpstr>Water</vt:lpstr>
      <vt:lpstr>Lucht</vt:lpstr>
      <vt:lpstr>Afval en productinkoop</vt:lpstr>
      <vt:lpstr>Vervoer en transport</vt:lpstr>
      <vt:lpstr>Werkklimaat</vt:lpstr>
      <vt:lpstr>Beleid en lokale betrokkenheid</vt:lpstr>
      <vt:lpstr>Gegevens voor invoerbladen</vt:lpstr>
      <vt:lpstr>Overigen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Ploegers</dc:creator>
  <cp:lastModifiedBy>hans nieuwendijk</cp:lastModifiedBy>
  <cp:lastPrinted>2024-04-29T09:35:08Z</cp:lastPrinted>
  <dcterms:created xsi:type="dcterms:W3CDTF">2024-01-31T08:49:19Z</dcterms:created>
  <dcterms:modified xsi:type="dcterms:W3CDTF">2024-05-23T22:52:34Z</dcterms:modified>
</cp:coreProperties>
</file>